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isaac\Downloads\PLANILLASEXCEL\PACK TABLAS EXCEL\PLANTILLAS GRATIS\"/>
    </mc:Choice>
  </mc:AlternateContent>
  <xr:revisionPtr revIDLastSave="0" documentId="13_ncr:1_{28C05C9A-7B8D-4D91-A3F0-D23702ED0B6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alendario Pagos Autonomo" sheetId="1" r:id="rId1"/>
    <sheet name="📌 Servicios Isaac Romà" sheetId="2" r:id="rId2"/>
  </sheets>
  <definedNames>
    <definedName name="_xlnm.Print_Area" localSheetId="0">'Calendario Pagos Autonomo'!$A$1:$I$42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61" i="2" l="1"/>
  <c r="D59" i="2"/>
  <c r="D58" i="2"/>
  <c r="D57" i="2"/>
  <c r="D56" i="2"/>
  <c r="D55" i="2"/>
  <c r="D54" i="2"/>
  <c r="H41" i="2" a="1"/>
  <c r="H41" i="2" s="1"/>
  <c r="C41" i="2"/>
  <c r="G40" i="2"/>
  <c r="F40" i="2"/>
  <c r="D40" i="2"/>
  <c r="G39" i="2"/>
  <c r="D39" i="2"/>
  <c r="F39" i="2" s="1"/>
  <c r="G38" i="2"/>
  <c r="D38" i="2"/>
  <c r="F38" i="2" s="1"/>
  <c r="D37" i="2"/>
  <c r="G37" i="2" s="1"/>
  <c r="F36" i="2"/>
  <c r="D36" i="2"/>
  <c r="G36" i="2" s="1"/>
  <c r="D35" i="2"/>
  <c r="G35" i="2" s="1"/>
  <c r="F39" i="1"/>
  <c r="G5" i="1" s="1"/>
  <c r="F5" i="1"/>
  <c r="D5" i="1"/>
  <c r="B5" i="1"/>
  <c r="E41" i="2" l="1"/>
  <c r="A42" i="2"/>
  <c r="F37" i="2"/>
  <c r="D41" i="2"/>
  <c r="G41" i="2" s="1"/>
  <c r="F35" i="2"/>
  <c r="F4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7" authorId="0" shapeId="0" xr:uid="{68BA48A9-CEBB-4390-9FCF-3E7E787FBE32}">
      <text>
        <r>
          <rPr>
            <sz val="10"/>
            <rFont val="Arial"/>
            <family val="2"/>
          </rPr>
          <t>isaac Romà:
URLs de las fuentes citadas:
1. OCDE - AI adoption by SMEs (2025):
https://www.oecd.org/en/publications/2025/12/ai-adoption-by-small-and-medium-sized-enterprises_9c48eae6.html
2. OCDE - Generative AI and the SME Workforce (2025):
https://www.oecd.org/en/publications/generative-ai-and-the-sme-workforce_2d08b99d-en.html
3. Malt Tech Trends 2025:
https://trends.malt.com/en/ai-report
4. IPYME - Cifras PYME (estadísticas mensuales):
https://ipyme.org/es-es/publicaciones/Paginas/estadisticaspyme.aspx
5. ONTSI - Informe digitalización pymes 2024:
https://www.ontsi.es/es/publicaciones/Informedigitalizacionpymes2024
6. Upwork:
https://www.upwork.com
7. Fiverr:
https://www.fiverr.com</t>
        </r>
      </text>
    </comment>
    <comment ref="C39" authorId="0" shapeId="0" xr:uid="{170D3DA7-49F2-406D-BE7D-A3A5DFE9A5EB}">
      <text>
        <r>
          <rPr>
            <sz val="10"/>
            <rFont val="Arial"/>
            <family val="2"/>
          </rPr>
          <t>isaac Romà:
✏️ Edita esta celda: pon el nº de personas que usan este proceso</t>
        </r>
      </text>
    </comment>
    <comment ref="C40" authorId="0" shapeId="0" xr:uid="{A141E92F-898D-4A16-B97E-25F7F1EE144C}">
      <text>
        <r>
          <rPr>
            <sz val="10"/>
            <rFont val="Arial"/>
            <family val="2"/>
          </rPr>
          <t>isaac Romà:
✏️ Edita esta celda: pon el nº de personas que usan este proceso</t>
        </r>
      </text>
    </comment>
    <comment ref="C41" authorId="0" shapeId="0" xr:uid="{955A4A75-3011-4846-9F23-2745E08B667B}">
      <text>
        <r>
          <rPr>
            <sz val="10"/>
            <rFont val="Arial"/>
            <family val="2"/>
          </rPr>
          <t>isaac Romà:
✏️ Edita esta celda: pon el nº de personas que usan este proceso</t>
        </r>
      </text>
    </comment>
    <comment ref="C44" authorId="0" shapeId="0" xr:uid="{9055BAA7-290A-436D-A8B4-C1635F78D562}">
      <text>
        <r>
          <rPr>
            <sz val="10"/>
            <rFont val="Arial"/>
            <family val="2"/>
          </rPr>
          <t>isaac Romà:
✏️ Edita esta celda: pon el nº de personas que usan este proceso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<sst xmlns="http://schemas.openxmlformats.org/spreadsheetml/2006/main" count="269" uniqueCount="196">
  <si>
    <t>Calendario de Pagos Autónomo 2026  |  planillasexcel.es</t>
  </si>
  <si>
    <t>Fechas clave Hacienda y Seguridad Social · IVA, IRPF, cuota autónomo y declaraciones anuales · Ejercicio 2026</t>
  </si>
  <si>
    <t>TOTAL OBLIGACIONES</t>
  </si>
  <si>
    <t>PAGADAS</t>
  </si>
  <si>
    <t>PENDIENTES</t>
  </si>
  <si>
    <t>IMPORTE TOTAL EST.</t>
  </si>
  <si>
    <t>■ AEAT</t>
  </si>
  <si>
    <t>■ Seg. Social</t>
  </si>
  <si>
    <t>■ Declarativa</t>
  </si>
  <si>
    <t>Modifica Estado e Importe libremente</t>
  </si>
  <si>
    <t>Mes</t>
  </si>
  <si>
    <t>Fecha límite</t>
  </si>
  <si>
    <t>Obligación</t>
  </si>
  <si>
    <t>Organismo</t>
  </si>
  <si>
    <t>Importe est.</t>
  </si>
  <si>
    <t>Estado</t>
  </si>
  <si>
    <t>Notas / Modelo</t>
  </si>
  <si>
    <t>ENERO 2026</t>
  </si>
  <si>
    <t>20/01/2026</t>
  </si>
  <si>
    <t>Cuota autónomo enero</t>
  </si>
  <si>
    <t>Seg. Social</t>
  </si>
  <si>
    <t>✓ Pagado</t>
  </si>
  <si>
    <t>Domiciliación bancaria</t>
  </si>
  <si>
    <t>IVA 4T 2025 (Mod. 303)</t>
  </si>
  <si>
    <t>AEAT</t>
  </si>
  <si>
    <t>Modelo 303 · 4T oct-dic 2025</t>
  </si>
  <si>
    <t>IRPF 4T 2025 (Mod. 130)</t>
  </si>
  <si>
    <t>Modelo 130 · 4T oct-dic 2025</t>
  </si>
  <si>
    <t>30/01/2026</t>
  </si>
  <si>
    <t>Resumen anual IVA (Mod. 390)</t>
  </si>
  <si>
    <t>Declarativa · sin ingreso directo</t>
  </si>
  <si>
    <t>31/01/2026</t>
  </si>
  <si>
    <t>Retenciones anuales (Mod. 190)</t>
  </si>
  <si>
    <t>Declarativa · rendimientos trabajo</t>
  </si>
  <si>
    <t>FEBRERO 2026</t>
  </si>
  <si>
    <t>20/02/2026</t>
  </si>
  <si>
    <t>Cuota autónomo febrero</t>
  </si>
  <si>
    <t>MARZO 2026</t>
  </si>
  <si>
    <t>20/03/2026</t>
  </si>
  <si>
    <t>Cuota autónomo marzo</t>
  </si>
  <si>
    <t>Pendiente</t>
  </si>
  <si>
    <t>ABRIL 2026</t>
  </si>
  <si>
    <t>20/04/2026</t>
  </si>
  <si>
    <t>Cuota autónomo abril</t>
  </si>
  <si>
    <t>IVA 1T 2026 (Mod. 303)</t>
  </si>
  <si>
    <t>Modelo 303 · 1T ene-mar 2026</t>
  </si>
  <si>
    <t>IRPF 1T 2026 (Mod. 130)</t>
  </si>
  <si>
    <t>Modelo 130 · 1T ene-mar 2026</t>
  </si>
  <si>
    <t>06/04/2026</t>
  </si>
  <si>
    <t>Inicio campaña Renta 2025</t>
  </si>
  <si>
    <t>Mod. 100 · inicio campaña (referencia)</t>
  </si>
  <si>
    <t>MAYO 2026</t>
  </si>
  <si>
    <t>20/05/2026</t>
  </si>
  <si>
    <t>Cuota autónomo mayo</t>
  </si>
  <si>
    <t>JUNIO 2026</t>
  </si>
  <si>
    <t>20/06/2026</t>
  </si>
  <si>
    <t>Cuota autónomo junio</t>
  </si>
  <si>
    <t>25/06/2026</t>
  </si>
  <si>
    <t>Renta 2025 — resultado a ingresar</t>
  </si>
  <si>
    <t>Mod. 100 · con domiciliación bancaria</t>
  </si>
  <si>
    <t>30/06/2026</t>
  </si>
  <si>
    <t>Fin campaña Renta 2025 (sin cargo)</t>
  </si>
  <si>
    <t>Mod. 100 · último día sin domiciliar</t>
  </si>
  <si>
    <t>JULIO 2026</t>
  </si>
  <si>
    <t>20/07/2026</t>
  </si>
  <si>
    <t>Cuota autónomo julio</t>
  </si>
  <si>
    <t>IVA 2T 2026 (Mod. 303)</t>
  </si>
  <si>
    <t>Modelo 303 · 2T abr-jun 2026</t>
  </si>
  <si>
    <t>IRPF 2T 2026 (Mod. 130)</t>
  </si>
  <si>
    <t>Modelo 130 · 2T abr-jun 2026</t>
  </si>
  <si>
    <t>AGOSTO 2026</t>
  </si>
  <si>
    <t>20/08/2026</t>
  </si>
  <si>
    <t>Cuota autónomo agosto</t>
  </si>
  <si>
    <t>SEPT. 2026</t>
  </si>
  <si>
    <t>21/09/2026</t>
  </si>
  <si>
    <t>Cuota autónomo septiembre</t>
  </si>
  <si>
    <t>Domiciliación (día 20 = domingo)</t>
  </si>
  <si>
    <t>OCTUBRE 2026</t>
  </si>
  <si>
    <t>20/10/2026</t>
  </si>
  <si>
    <t>Cuota autónomo octubre</t>
  </si>
  <si>
    <t>IVA 3T 2026 (Mod. 303)</t>
  </si>
  <si>
    <t>Modelo 303 · 3T jul-sep 2026</t>
  </si>
  <si>
    <t>IRPF 3T 2026 (Mod. 130)</t>
  </si>
  <si>
    <t>Modelo 130 · 3T jul-sep 2026</t>
  </si>
  <si>
    <t>NOV. 2026</t>
  </si>
  <si>
    <t>20/11/2026</t>
  </si>
  <si>
    <t>Cuota autónomo noviembre</t>
  </si>
  <si>
    <t>DIC. 2026</t>
  </si>
  <si>
    <t>21/12/2026</t>
  </si>
  <si>
    <t>Cuota autónomo diciembre</t>
  </si>
  <si>
    <t>ENE. 2027</t>
  </si>
  <si>
    <t>20/01/2027</t>
  </si>
  <si>
    <t>IVA 4T 2026 (Mod. 303)</t>
  </si>
  <si>
    <t>Modelo 303 · 4T oct-dic 2026</t>
  </si>
  <si>
    <t>IRPF 4T 2026 (Mod. 130)</t>
  </si>
  <si>
    <t>Modelo 130 · 4T oct-dic 2026</t>
  </si>
  <si>
    <t>30/01/2027</t>
  </si>
  <si>
    <t xml:space="preserve">  TOTAL ESTIMADO 2026 (cuotas SS + impuestos)</t>
  </si>
  <si>
    <t>🔓 Versión gratuita · Descarga la versión premium en planillasexcel.es</t>
  </si>
  <si>
    <t>Versión gratuita: 12 meses 2026 · La versión premium incluye años configurables, cuota SS por tramo, alertas de vencimiento, integración Mod. 303/130/100 y dashboard anual</t>
  </si>
  <si>
    <t xml:space="preserve">  ✦  AUTOMATIZACIÓN CON IA PARA TU EMPRESA  —  Isaac Romà</t>
  </si>
  <si>
    <t xml:space="preserve">  Ex-CEO · COO · CFO  ·  20+ años escalando pymes 1,5M€–50M€  ·  Especialista IA &amp; Automatización  ·  Barcelona</t>
  </si>
  <si>
    <t>EL MERCADO QUE NO PUEDES IGNORAR</t>
  </si>
  <si>
    <t>50.000+ pymes ya pagan
por automatizar con IA</t>
  </si>
  <si>
    <t>245.000 pymes lo harán
en los próximos 1–3 años</t>
  </si>
  <si>
    <t>+220% creció la demanda
de freelancers IA en España</t>
  </si>
  <si>
    <t>Fuentes: OCDE · Malt Tech Trends 2025 · IPYME · Upwork · Fiverr  |  Solo el 40% de la demanda está cubierta.</t>
  </si>
  <si>
    <t>¿TU EMPRESA SUFRE ALGUNO DE ESTOS PROBLEMAS?</t>
  </si>
  <si>
    <t>→  Equipos saturados en tareas repetitivas que no aportan valor</t>
  </si>
  <si>
    <t>→  Procesos manuales que no escalan cuando creces</t>
  </si>
  <si>
    <t>→  Dependes de personas clave para generar informes</t>
  </si>
  <si>
    <t>→  Facturación manual con errores y retrasos en cobros</t>
  </si>
  <si>
    <t>→  Datos dispersos en 5 hojas Excel diferentes</t>
  </si>
  <si>
    <t>→  No puedes tomar decisiones rápidas por falta de datos</t>
  </si>
  <si>
    <t>QUÉ PUEDO AUTOMATIZAR EN TU EMPRESA</t>
  </si>
  <si>
    <t>ALTO IMPACTO — Automatización directa</t>
  </si>
  <si>
    <t>Control de gestión</t>
  </si>
  <si>
    <t>Producción y procesos</t>
  </si>
  <si>
    <t>Desarrollo comercial</t>
  </si>
  <si>
    <t>·  Dashboards automáticos</t>
  </si>
  <si>
    <t>·  Inventario predictivo</t>
  </si>
  <si>
    <t>·  CRM automatizado</t>
  </si>
  <si>
    <t>·  Reporting financiero real-time</t>
  </si>
  <si>
    <t>·  Alertas de stock</t>
  </si>
  <si>
    <t>·  Pipeline de ventas</t>
  </si>
  <si>
    <t>·  Alertas de tesorería</t>
  </si>
  <si>
    <t>·  OEE automático</t>
  </si>
  <si>
    <t>·  Seguimiento de leads</t>
  </si>
  <si>
    <t>·  Conciliación bancaria</t>
  </si>
  <si>
    <t>·  Gestión de pedidos</t>
  </si>
  <si>
    <t>·  Email marketing con secuencias</t>
  </si>
  <si>
    <t>·  Cuadros de mando</t>
  </si>
  <si>
    <t>·  Trazabilidad de procesos</t>
  </si>
  <si>
    <t>·  Chatbot WhatsApp captación</t>
  </si>
  <si>
    <t>IMPACTO MEDIO — Automatización como soporte</t>
  </si>
  <si>
    <t>Organización y RRHH</t>
  </si>
  <si>
    <t>Estrategia y dirección</t>
  </si>
  <si>
    <t>·  Control de asistencia</t>
  </si>
  <si>
    <t>·  Análisis de datos del negocio con IA</t>
  </si>
  <si>
    <t>·  Onboarding automatizado</t>
  </si>
  <si>
    <t>·  Informes de mercado automáticos</t>
  </si>
  <si>
    <t>·  Encuestas de clima con análisis IA</t>
  </si>
  <si>
    <t>·  Alertas de KPIs estratégicos</t>
  </si>
  <si>
    <t>·  Cálculo de nóminas/variables</t>
  </si>
  <si>
    <t>·  Cuadros de mando de dirección</t>
  </si>
  <si>
    <t>·  Gestión de vacaciones/ausencias</t>
  </si>
  <si>
    <t>·  Benchmarking competitivo automático</t>
  </si>
  <si>
    <t>IMPACTO MENOR — Difícil de automatizar (80% humano · La estrategia la pone el ejecutivo)</t>
  </si>
  <si>
    <t>·  Relevo generacional: valoraciones con IA</t>
  </si>
  <si>
    <t>·  M&amp;A: due diligence documental con IA</t>
  </si>
  <si>
    <t>·  Generación automática de documentación</t>
  </si>
  <si>
    <t>·  Análisis financiero M&amp;A automatizado</t>
  </si>
  <si>
    <t xml:space="preserve">  📊  CALCULADORA ROI — INVERSIÓN vs AHORRO: LO QUE GANAS AUTOMATIZANDO</t>
  </si>
  <si>
    <t xml:space="preserve">  ⚡  Introduce el número de trabajadores en las celdas azules (columna C). El ahorro se multiplica con más personas; la inversión no varía.</t>
  </si>
  <si>
    <t>PROCESO</t>
  </si>
  <si>
    <t>Nº TRAB.
↓ Editar aquí ↓</t>
  </si>
  <si>
    <t>AHORRO TOTAL / AÑO</t>
  </si>
  <si>
    <t>INVERSIÓN
(no varía)</t>
  </si>
  <si>
    <t>BENEFICIO NETO
AÑO 1</t>
  </si>
  <si>
    <t>ROI</t>
  </si>
  <si>
    <t>Facturación + cobros automáticos</t>
  </si>
  <si>
    <t>2.500 – 3.500 €</t>
  </si>
  <si>
    <t>Reporting financiero automático</t>
  </si>
  <si>
    <t>2.000 – 2.500 €</t>
  </si>
  <si>
    <t>Gestión inventario + pedidos</t>
  </si>
  <si>
    <t>3.600 – 4.500 €</t>
  </si>
  <si>
    <t>CRM + seguimiento comercial</t>
  </si>
  <si>
    <t>2.800 – 3.500 €</t>
  </si>
  <si>
    <t>Atención Back Office</t>
  </si>
  <si>
    <t>3.200 – 4.000 €</t>
  </si>
  <si>
    <t>Atención Front Office</t>
  </si>
  <si>
    <t>4.000 – 5.000 €</t>
  </si>
  <si>
    <t>TOTAL</t>
  </si>
  <si>
    <t xml:space="preserve">  💡  Kit Digital: subvención de hasta 12.000 € para pymes  →  Tu inversión real puede ser 0 €. Pregúntame cómo solicitarlo.</t>
  </si>
  <si>
    <t>¿POR QUÉ ISAAC ROMÀ?</t>
  </si>
  <si>
    <t>→  Ex-CEO que ha vivido estos problemas desde dentro. No soy un desarrollador junior.</t>
  </si>
  <si>
    <t>→  He dirigido empresas en 9 países, escalado +200 startups y gestionado presupuestos de 1,5M€ a 50M€.</t>
  </si>
  <si>
    <t>→  Consultor en Tactio — la consultora de referencia para transformar pymes en España.</t>
  </si>
  <si>
    <t>→  Ahora combino esa experiencia con IA y automatización para que tu empresa trabaje más inteligente, no más duro.</t>
  </si>
  <si>
    <t>✓  8 títulos universitarios</t>
  </si>
  <si>
    <t>✓  Máster IA + Microsoft (2026)</t>
  </si>
  <si>
    <t>✓  20+ años CEO/CFO en 9 países</t>
  </si>
  <si>
    <t>✓  200+ startups asesoradas</t>
  </si>
  <si>
    <t>✓  Consultor Tactio pymes 1,5–50M€</t>
  </si>
  <si>
    <t>✓  Certificado n8n · Claude · Zapier</t>
  </si>
  <si>
    <t xml:space="preserve">  📞  CONTACTO — RESERVA TU REUNIÓN GRATUITA DE 15 MINUTOS</t>
  </si>
  <si>
    <t>Automatización IA</t>
  </si>
  <si>
    <t>Plantillas Excel</t>
  </si>
  <si>
    <t>Web principal</t>
  </si>
  <si>
    <t>LinkedIn</t>
  </si>
  <si>
    <t>Email</t>
  </si>
  <si>
    <t>WhatsApp</t>
  </si>
  <si>
    <t>En 15 minutos analizamos tu caso, identificamos qué procesos puedes automatizar y te doy un roadmap concreto. Sin compromiso.</t>
  </si>
  <si>
    <t>Google Meet  ·  Horario Madrid (CET)  ·  Copia el link en tu navegador si el clic no funciona</t>
  </si>
  <si>
    <t>© 2026 Isaac Romà  ·  isaacroma.com  ·  planillasexcel.es  ·  linkedin.com/in/isaacroma</t>
  </si>
  <si>
    <t>"El 84% de las pymes que adoptan IA reportan impacto positivo en productividad. ¿Será la tuya la siguiente?"  (Microsoft · Encuesta PyMEs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</si>
</sst>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"/>
    <numFmt numFmtId="165" formatCode="#,##0&quot; €&quot;"/>
  </numFmts>
  <fonts count="60" x14ac:knownFonts="1">
    <font>
      <sz val="11"/>
      <color theme="1"/>
      <name val="Calibri"/>
      <family val="2"/>
      <charset val="1"/>
    </font>
    <font>
      <b/>
      <sz val="14"/>
      <color rgb="FFFFFFFF"/>
      <name val="Calibri"/>
      <charset val="1"/>
    </font>
    <font>
      <sz val="9"/>
      <color rgb="FFFFFFFF"/>
      <name val="Calibri"/>
      <charset val="1"/>
    </font>
    <font>
      <sz val="7"/>
      <color rgb="FF7F8C8D"/>
      <name val="Calibri"/>
      <charset val="1"/>
    </font>
    <font>
      <b/>
      <sz val="16"/>
      <color rgb="FF2980B9"/>
      <name val="Calibri"/>
      <charset val="1"/>
    </font>
    <font>
      <b/>
      <sz val="16"/>
      <color rgb="FF00875A"/>
      <name val="Calibri"/>
      <charset val="1"/>
    </font>
    <font>
      <b/>
      <sz val="16"/>
      <color rgb="FFE67E22"/>
      <name val="Calibri"/>
      <charset val="1"/>
    </font>
    <font>
      <b/>
      <sz val="16"/>
      <color rgb="FF1B3A5C"/>
      <name val="Calibri"/>
      <charset val="1"/>
    </font>
    <font>
      <b/>
      <sz val="7"/>
      <color rgb="FFE67E22"/>
      <name val="Calibri"/>
      <charset val="1"/>
    </font>
    <font>
      <b/>
      <sz val="7"/>
      <color rgb="FF2980B9"/>
      <name val="Calibri"/>
      <charset val="1"/>
    </font>
    <font>
      <b/>
      <sz val="7"/>
      <color rgb="FF8E44AD"/>
      <name val="Calibri"/>
      <charset val="1"/>
    </font>
    <font>
      <b/>
      <sz val="7"/>
      <color rgb="FF7F8C8D"/>
      <name val="Calibri"/>
      <charset val="1"/>
    </font>
    <font>
      <b/>
      <sz val="8"/>
      <color rgb="FFFFFFFF"/>
      <name val="Calibri"/>
      <charset val="1"/>
    </font>
    <font>
      <b/>
      <sz val="8"/>
      <color rgb="FF1B3A5C"/>
      <name val="Calibri"/>
      <charset val="1"/>
    </font>
    <font>
      <b/>
      <sz val="8"/>
      <color rgb="FF00875A"/>
      <name val="Calibri"/>
      <charset val="1"/>
    </font>
    <font>
      <sz val="8"/>
      <color rgb="FF2C3E50"/>
      <name val="Calibri"/>
      <charset val="1"/>
    </font>
    <font>
      <b/>
      <sz val="8"/>
      <color rgb="FF2980B9"/>
      <name val="Calibri"/>
      <charset val="1"/>
    </font>
    <font>
      <i/>
      <sz val="7"/>
      <color rgb="FF7F8C8D"/>
      <name val="Calibri"/>
      <charset val="1"/>
    </font>
    <font>
      <sz val="8"/>
      <color rgb="FF7F8C8D"/>
      <name val="Calibri"/>
      <charset val="1"/>
    </font>
    <font>
      <b/>
      <sz val="8"/>
      <color rgb="FFE67E22"/>
      <name val="Calibri"/>
      <charset val="1"/>
    </font>
    <font>
      <b/>
      <sz val="8"/>
      <color rgb="FFC0392B"/>
      <name val="Calibri"/>
      <charset val="1"/>
    </font>
    <font>
      <b/>
      <sz val="10"/>
      <color rgb="FFFFFFFF"/>
      <name val="Calibri"/>
      <charset val="1"/>
    </font>
    <font>
      <b/>
      <sz val="11"/>
      <color rgb="FFFFFFFF"/>
      <name val="Calibri"/>
      <charset val="1"/>
    </font>
    <font>
      <sz val="7"/>
      <color rgb="FFFFFFFF"/>
      <name val="Calibri"/>
      <charset val="1"/>
    </font>
    <font>
      <u/>
      <sz val="11"/>
      <color theme="10"/>
      <name val="Calibri"/>
      <family val="2"/>
      <charset val="1"/>
    </font>
    <font>
      <b/>
      <sz val="16"/>
      <color rgb="FFFFFFFF"/>
      <name val="Arial"/>
      <charset val="1"/>
    </font>
    <font>
      <i/>
      <sz val="10"/>
      <color rgb="FFA09C96"/>
      <name val="Arial"/>
      <charset val="1"/>
    </font>
    <font>
      <sz val="10"/>
      <name val="Arial"/>
      <charset val="1"/>
    </font>
    <font>
      <b/>
      <sz val="11"/>
      <color rgb="FFB8432A"/>
      <name val="Arial"/>
      <charset val="1"/>
    </font>
    <font>
      <sz val="10"/>
      <color rgb="FF1A1916"/>
      <name val="Arial"/>
      <charset val="1"/>
    </font>
    <font>
      <i/>
      <sz val="8"/>
      <color rgb="FFA09C96"/>
      <name val="Arial"/>
      <charset val="1"/>
    </font>
    <font>
      <b/>
      <sz val="11"/>
      <color rgb="FF1A1916"/>
      <name val="Arial"/>
      <charset val="1"/>
    </font>
    <font>
      <b/>
      <sz val="10"/>
      <color rgb="FFB8432A"/>
      <name val="Arial"/>
      <charset val="1"/>
    </font>
    <font>
      <b/>
      <sz val="10"/>
      <color rgb="FF1A1916"/>
      <name val="Arial"/>
      <charset val="1"/>
    </font>
    <font>
      <sz val="9.5"/>
      <color rgb="FF6B6760"/>
      <name val="Arial"/>
      <charset val="1"/>
    </font>
    <font>
      <b/>
      <sz val="10"/>
      <color rgb="FF6B6760"/>
      <name val="Arial"/>
      <charset val="1"/>
    </font>
    <font>
      <i/>
      <sz val="9.5"/>
      <color rgb="FFA09C96"/>
      <name val="Arial"/>
      <charset val="1"/>
    </font>
    <font>
      <b/>
      <sz val="14"/>
      <color rgb="FFFFFFFF"/>
      <name val="Arial"/>
      <charset val="1"/>
    </font>
    <font>
      <i/>
      <sz val="10"/>
      <color rgb="FFB8432A"/>
      <name val="Arial"/>
      <charset val="1"/>
    </font>
    <font>
      <b/>
      <sz val="9.5"/>
      <color rgb="FFFFFFFF"/>
      <name val="Arial"/>
      <charset val="1"/>
    </font>
    <font>
      <b/>
      <i/>
      <sz val="9.5"/>
      <color rgb="FFB8432A"/>
      <name val="Arial"/>
      <charset val="1"/>
    </font>
    <font>
      <b/>
      <i/>
      <sz val="12"/>
      <color rgb="FFB8432A"/>
      <name val="Arial"/>
      <charset val="1"/>
    </font>
    <font>
      <i/>
      <sz val="10"/>
      <color rgb="FF6B6760"/>
      <name val="Arial"/>
      <charset val="1"/>
    </font>
    <font>
      <b/>
      <sz val="10"/>
      <color rgb="FF2D6E4E"/>
      <name val="Arial"/>
      <charset val="1"/>
    </font>
    <font>
      <sz val="8"/>
      <color rgb="FFFFFFFF"/>
      <name val="Calibri"/>
      <family val="2"/>
      <charset val="1"/>
    </font>
    <font>
      <b/>
      <sz val="11"/>
      <color rgb="FFFFFFFF"/>
      <name val="Arial"/>
      <charset val="1"/>
    </font>
    <font>
      <sz val="11"/>
      <color rgb="FFA09C96"/>
      <name val="Arial"/>
      <charset val="1"/>
    </font>
    <font>
      <b/>
      <sz val="12"/>
      <color rgb="FF4ADE80"/>
      <name val="Arial"/>
      <charset val="1"/>
    </font>
    <font>
      <b/>
      <sz val="13"/>
      <color rgb="FFB8432A"/>
      <name val="Arial"/>
      <charset val="1"/>
    </font>
    <font>
      <sz val="8"/>
      <color rgb="FF1A1916"/>
      <name val="Calibri"/>
      <family val="2"/>
      <charset val="1"/>
    </font>
    <font>
      <b/>
      <sz val="10.5"/>
      <color rgb="FFB8432A"/>
      <name val="Arial"/>
      <charset val="1"/>
    </font>
    <font>
      <b/>
      <sz val="10.5"/>
      <color rgb="FFD97706"/>
      <name val="Arial"/>
      <charset val="1"/>
    </font>
    <font>
      <b/>
      <sz val="12"/>
      <color rgb="FFFFFFFF"/>
      <name val="Arial"/>
      <charset val="1"/>
    </font>
    <font>
      <b/>
      <sz val="11"/>
      <color rgb="FF000000"/>
      <name val="Calibri"/>
    </font>
    <font>
      <u/>
      <sz val="10"/>
      <color rgb="FFB8432A"/>
      <name val="Arial"/>
      <charset val="1"/>
    </font>
    <font>
      <sz val="10"/>
      <color rgb="FF1A1916"/>
      <name val="Arial"/>
    </font>
    <font>
      <b/>
      <u/>
      <sz val="13"/>
      <color rgb="FFB8432A"/>
      <name val="Arial"/>
    </font>
    <font>
      <i/>
      <sz val="9"/>
      <color rgb="FFA09C96"/>
      <name val="Arial"/>
    </font>
    <font>
      <i/>
      <sz val="9"/>
      <color rgb="FFA09C96"/>
      <name val="Arial"/>
      <charset val="1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1B3A5C"/>
        <bgColor rgb="FF2C3E50"/>
      </patternFill>
    </fill>
    <fill>
      <patternFill patternType="solid">
        <fgColor rgb="FF2C3E50"/>
        <bgColor rgb="FF1B3A5C"/>
      </patternFill>
    </fill>
    <fill>
      <patternFill patternType="solid">
        <fgColor rgb="FFEAF2F8"/>
        <bgColor rgb="FFEBF5FB"/>
      </patternFill>
    </fill>
    <fill>
      <patternFill patternType="solid">
        <fgColor rgb="FFE8F8F0"/>
        <bgColor rgb="FFEBF5FB"/>
      </patternFill>
    </fill>
    <fill>
      <patternFill patternType="solid">
        <fgColor rgb="FFFEF9E7"/>
        <bgColor rgb="FFF8FAFC"/>
      </patternFill>
    </fill>
    <fill>
      <patternFill patternType="solid">
        <fgColor rgb="FFEBF5FB"/>
        <bgColor rgb="FFEAF2F8"/>
      </patternFill>
    </fill>
    <fill>
      <patternFill patternType="solid">
        <fgColor rgb="FFF0F3F4"/>
        <bgColor rgb="FFEAF2F8"/>
      </patternFill>
    </fill>
    <fill>
      <patternFill patternType="solid">
        <fgColor rgb="FFF8FAFC"/>
        <bgColor rgb="FFFFFFFF"/>
      </patternFill>
    </fill>
    <fill>
      <patternFill patternType="solid">
        <fgColor rgb="FFFFFFFF"/>
        <bgColor rgb="FFF8FAFC"/>
      </patternFill>
    </fill>
    <fill>
      <patternFill patternType="solid">
        <fgColor rgb="FFFDEDEC"/>
        <bgColor rgb="FFF5EEF8"/>
      </patternFill>
    </fill>
    <fill>
      <patternFill patternType="solid">
        <fgColor rgb="FFF5EEF8"/>
        <bgColor rgb="FFF0F3F4"/>
      </patternFill>
    </fill>
    <fill>
      <patternFill patternType="solid">
        <fgColor rgb="FFD5D8DC"/>
        <bgColor rgb="FFEAF2F8"/>
      </patternFill>
    </fill>
    <fill>
      <patternFill patternType="solid">
        <fgColor rgb="FF1A1916"/>
        <bgColor rgb="FF2D2A27"/>
      </patternFill>
    </fill>
    <fill>
      <patternFill patternType="solid">
        <fgColor rgb="FFF8F7F5"/>
        <bgColor rgb="FFF3F2F0"/>
      </patternFill>
    </fill>
    <fill>
      <patternFill patternType="solid">
        <fgColor rgb="FFF5E0D6"/>
        <bgColor indexed="64"/>
      </patternFill>
    </fill>
    <fill>
      <patternFill patternType="solid">
        <fgColor rgb="FFEDF5F0"/>
        <bgColor rgb="FFF3F2F0"/>
      </patternFill>
    </fill>
    <fill>
      <patternFill patternType="solid">
        <fgColor rgb="FFFEF3C7"/>
        <bgColor rgb="FFFAF0EC"/>
      </patternFill>
    </fill>
    <fill>
      <patternFill patternType="solid">
        <fgColor rgb="FFF3F2F0"/>
        <bgColor rgb="FFEDF5F0"/>
      </patternFill>
    </fill>
    <fill>
      <patternFill patternType="solid">
        <fgColor rgb="FFE8C8BC"/>
        <bgColor indexed="64"/>
      </patternFill>
    </fill>
    <fill>
      <patternFill patternType="solid">
        <fgColor rgb="FF2D2A27"/>
        <bgColor rgb="FF3D3A37"/>
      </patternFill>
    </fill>
    <fill>
      <patternFill patternType="solid">
        <fgColor rgb="FFFFFFFF"/>
        <bgColor rgb="FFF8F7F5"/>
      </patternFill>
    </fill>
    <fill>
      <patternFill patternType="solid">
        <fgColor rgb="FF1A1916"/>
        <bgColor indexed="64"/>
      </patternFill>
    </fill>
    <fill>
      <patternFill patternType="solid">
        <fgColor rgb="FFF3F2F0"/>
        <bgColor indexed="64"/>
      </patternFill>
    </fill>
  </fills>
  <borders count="32">
    <border>
      <left/>
      <right/>
      <top/>
      <bottom/>
      <diagonal/>
    </border>
    <border>
      <left style="hair">
        <color rgb="FFD5D8DC"/>
      </left>
      <right/>
      <top style="medium">
        <color rgb="FF2980B9"/>
      </top>
      <bottom style="medium">
        <color rgb="FF2980B9"/>
      </bottom>
      <diagonal/>
    </border>
    <border>
      <left style="hair">
        <color rgb="FFD5D8DC"/>
      </left>
      <right/>
      <top style="medium">
        <color rgb="FF00875A"/>
      </top>
      <bottom style="medium">
        <color rgb="FF00875A"/>
      </bottom>
      <diagonal/>
    </border>
    <border>
      <left style="hair">
        <color rgb="FFD5D8DC"/>
      </left>
      <right style="hair">
        <color rgb="FFD5D8DC"/>
      </right>
      <top style="medium">
        <color rgb="FFE67E22"/>
      </top>
      <bottom style="medium">
        <color rgb="FFE67E22"/>
      </bottom>
      <diagonal/>
    </border>
    <border>
      <left style="hair">
        <color rgb="FFD5D8DC"/>
      </left>
      <right/>
      <top style="medium">
        <color rgb="FF1B3A5C"/>
      </top>
      <bottom style="medium">
        <color rgb="FF1B3A5C"/>
      </bottom>
      <diagonal/>
    </border>
    <border>
      <left style="hair">
        <color rgb="FF2C3E50"/>
      </left>
      <right style="hair">
        <color rgb="FF2C3E50"/>
      </right>
      <top style="hair">
        <color rgb="FF2C3E50"/>
      </top>
      <bottom style="hair">
        <color rgb="FF2C3E50"/>
      </bottom>
      <diagonal/>
    </border>
    <border>
      <left style="hair">
        <color rgb="FFD5D8DC"/>
      </left>
      <right style="hair">
        <color rgb="FFD5D8DC"/>
      </right>
      <top style="hair">
        <color rgb="FFD5D8DC"/>
      </top>
      <bottom style="hair">
        <color rgb="FFD5D8DC"/>
      </bottom>
      <diagonal/>
    </border>
    <border>
      <left style="hair">
        <color rgb="FF2980B9"/>
      </left>
      <right style="hair">
        <color rgb="FF2980B9"/>
      </right>
      <top style="hair">
        <color rgb="FF2980B9"/>
      </top>
      <bottom style="hair">
        <color rgb="FF2980B9"/>
      </bottom>
      <diagonal/>
    </border>
    <border>
      <left style="hair">
        <color rgb="FF00875A"/>
      </left>
      <right style="hair">
        <color rgb="FF00875A"/>
      </right>
      <top style="hair">
        <color rgb="FF00875A"/>
      </top>
      <bottom style="hair">
        <color rgb="FF00875A"/>
      </bottom>
      <diagonal/>
    </border>
    <border>
      <left style="hair">
        <color rgb="FFE67E22"/>
      </left>
      <right style="hair">
        <color rgb="FFE67E22"/>
      </right>
      <top style="hair">
        <color rgb="FFE67E22"/>
      </top>
      <bottom style="hair">
        <color rgb="FFE67E22"/>
      </bottom>
      <diagonal/>
    </border>
    <border>
      <left style="hair">
        <color rgb="FFC0392B"/>
      </left>
      <right style="hair">
        <color rgb="FFC0392B"/>
      </right>
      <top style="hair">
        <color rgb="FFC0392B"/>
      </top>
      <bottom style="hair">
        <color rgb="FFC0392B"/>
      </bottom>
      <diagonal/>
    </border>
    <border>
      <left style="hair">
        <color rgb="FF8E44AD"/>
      </left>
      <right style="hair">
        <color rgb="FF8E44AD"/>
      </right>
      <top style="hair">
        <color rgb="FF8E44AD"/>
      </top>
      <bottom style="hair">
        <color rgb="FF8E44AD"/>
      </bottom>
      <diagonal/>
    </border>
    <border>
      <left style="hair">
        <color rgb="FFD5D8DC"/>
      </left>
      <right style="hair">
        <color rgb="FFD5D8DC"/>
      </right>
      <top style="medium">
        <color rgb="FF00875A"/>
      </top>
      <bottom style="medium">
        <color rgb="FF00875A"/>
      </bottom>
      <diagonal/>
    </border>
    <border>
      <left style="thin">
        <color rgb="FFE8E5E0"/>
      </left>
      <right/>
      <top style="thin">
        <color rgb="FFE8E5E0"/>
      </top>
      <bottom style="thin">
        <color rgb="FFE8E5E0"/>
      </bottom>
      <diagonal/>
    </border>
    <border>
      <left/>
      <right/>
      <top style="thin">
        <color rgb="FFB8432A"/>
      </top>
      <bottom/>
      <diagonal/>
    </border>
    <border>
      <left style="thin">
        <color rgb="FF3D3A37"/>
      </left>
      <right/>
      <top style="thin">
        <color rgb="FF3D3A37"/>
      </top>
      <bottom/>
      <diagonal/>
    </border>
    <border>
      <left style="thin">
        <color rgb="FF3D3A37"/>
      </left>
      <right style="thin">
        <color rgb="FF3D3A37"/>
      </right>
      <top style="thin">
        <color rgb="FF3D3A37"/>
      </top>
      <bottom/>
      <diagonal/>
    </border>
    <border>
      <left/>
      <right style="thin">
        <color rgb="FF3D3A37"/>
      </right>
      <top style="thin">
        <color rgb="FF3D3A37"/>
      </top>
      <bottom/>
      <diagonal/>
    </border>
    <border>
      <left style="thin">
        <color rgb="FF3D3A37"/>
      </left>
      <right style="thin">
        <color rgb="FF3D3A37"/>
      </right>
      <top style="thin">
        <color rgb="FF3D3A37"/>
      </top>
      <bottom style="thin">
        <color rgb="FF3D3A37"/>
      </bottom>
      <diagonal/>
    </border>
    <border>
      <left style="thin">
        <color rgb="FFE8E5E0"/>
      </left>
      <right style="medium">
        <color rgb="FFB8432A"/>
      </right>
      <top style="thin">
        <color rgb="FF3D3A37"/>
      </top>
      <bottom/>
      <diagonal/>
    </border>
    <border>
      <left/>
      <right/>
      <top style="medium">
        <color rgb="FFB8432A"/>
      </top>
      <bottom/>
      <diagonal/>
    </border>
    <border>
      <left style="medium">
        <color rgb="FFB8432A"/>
      </left>
      <right style="thin">
        <color rgb="FFE8E5E0"/>
      </right>
      <top style="thin">
        <color rgb="FF3D3A37"/>
      </top>
      <bottom/>
      <diagonal/>
    </border>
    <border>
      <left/>
      <right style="thin">
        <color rgb="FFE8E5E0"/>
      </right>
      <top style="thin">
        <color rgb="FFE8E5E0"/>
      </top>
      <bottom style="thin">
        <color rgb="FFE8E5E0"/>
      </bottom>
      <diagonal/>
    </border>
    <border>
      <left style="thin">
        <color rgb="FFE8E5E0"/>
      </left>
      <right style="thin">
        <color rgb="FFE8E5E0"/>
      </right>
      <top style="thin">
        <color rgb="FFE8E5E0"/>
      </top>
      <bottom style="thin">
        <color rgb="FFE8E5E0"/>
      </bottom>
      <diagonal/>
    </border>
    <border>
      <left style="thin">
        <color rgb="FFE8E5E0"/>
      </left>
      <right style="medium">
        <color rgb="FFB8432A"/>
      </right>
      <top style="thin">
        <color rgb="FFE8E5E0"/>
      </top>
      <bottom/>
      <diagonal/>
    </border>
    <border>
      <left style="medium">
        <color rgb="FFB8432A"/>
      </left>
      <right style="thin">
        <color rgb="FFE8E5E0"/>
      </right>
      <top style="thin">
        <color rgb="FFE8E5E0"/>
      </top>
      <bottom/>
      <diagonal/>
    </border>
    <border>
      <left style="thin">
        <color rgb="FFE8E5E0"/>
      </left>
      <right style="medium">
        <color rgb="FFB8432A"/>
      </right>
      <top style="thin">
        <color rgb="FFE8E5E0"/>
      </top>
      <bottom style="thin">
        <color rgb="FF3D3A37"/>
      </bottom>
      <diagonal/>
    </border>
    <border>
      <left style="medium">
        <color rgb="FFB8432A"/>
      </left>
      <right style="thin">
        <color rgb="FFE8E5E0"/>
      </right>
      <top style="thin">
        <color rgb="FFE8E5E0"/>
      </top>
      <bottom style="thin">
        <color rgb="FF3D3A37"/>
      </bottom>
      <diagonal/>
    </border>
    <border>
      <left style="thin">
        <color rgb="FF3D3A37"/>
      </left>
      <right/>
      <top/>
      <bottom style="thin">
        <color rgb="FF3D3A37"/>
      </bottom>
      <diagonal/>
    </border>
    <border>
      <left style="thin">
        <color rgb="FF3D3A37"/>
      </left>
      <right style="thin">
        <color rgb="FF3D3A37"/>
      </right>
      <top style="medium">
        <color rgb="FFB8432A"/>
      </top>
      <bottom style="thin">
        <color rgb="FF3D3A37"/>
      </bottom>
      <diagonal/>
    </border>
    <border>
      <left/>
      <right style="thin">
        <color rgb="FF3D3A37"/>
      </right>
      <top/>
      <bottom style="thin">
        <color rgb="FF3D3A37"/>
      </bottom>
      <diagonal/>
    </border>
    <border>
      <left/>
      <right/>
      <top style="medium">
        <color rgb="FFD97706"/>
      </top>
      <bottom style="medium">
        <color rgb="FFD97706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21">
    <xf numFmtId="0" fontId="0" fillId="0" borderId="0" xfId="0"/>
    <xf numFmtId="0" fontId="0" fillId="2" borderId="0" xfId="0" applyFill="1"/>
    <xf numFmtId="0" fontId="0" fillId="4" borderId="0" xfId="0" applyFill="1"/>
    <xf numFmtId="0" fontId="3" fillId="6" borderId="3" xfId="0" applyFont="1" applyFill="1" applyBorder="1" applyAlignment="1">
      <alignment horizontal="center"/>
    </xf>
    <xf numFmtId="0" fontId="0" fillId="7" borderId="0" xfId="0" applyFill="1"/>
    <xf numFmtId="1" fontId="6" fillId="6" borderId="3" xfId="0" applyNumberFormat="1" applyFont="1" applyFill="1" applyBorder="1" applyAlignment="1">
      <alignment horizontal="center" vertical="center"/>
    </xf>
    <xf numFmtId="0" fontId="0" fillId="9" borderId="0" xfId="0" applyFill="1"/>
    <xf numFmtId="0" fontId="11" fillId="9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0" fillId="10" borderId="0" xfId="0" applyFill="1"/>
    <xf numFmtId="0" fontId="13" fillId="10" borderId="6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center" vertical="center"/>
    </xf>
    <xf numFmtId="164" fontId="15" fillId="10" borderId="6" xfId="0" applyNumberFormat="1" applyFont="1" applyFill="1" applyBorder="1" applyAlignment="1">
      <alignment horizontal="right" vertical="center"/>
    </xf>
    <xf numFmtId="0" fontId="14" fillId="5" borderId="8" xfId="0" applyFont="1" applyFill="1" applyBorder="1" applyAlignment="1">
      <alignment horizontal="center" vertical="center"/>
    </xf>
    <xf numFmtId="0" fontId="17" fillId="10" borderId="6" xfId="0" applyFont="1" applyFill="1" applyBorder="1" applyAlignment="1">
      <alignment horizontal="left" vertical="center" wrapText="1"/>
    </xf>
    <xf numFmtId="0" fontId="18" fillId="7" borderId="6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left" vertical="center"/>
    </xf>
    <xf numFmtId="0" fontId="19" fillId="6" borderId="9" xfId="0" applyFont="1" applyFill="1" applyBorder="1" applyAlignment="1">
      <alignment horizontal="center" vertical="center"/>
    </xf>
    <xf numFmtId="164" fontId="15" fillId="7" borderId="6" xfId="0" applyNumberFormat="1" applyFont="1" applyFill="1" applyBorder="1" applyAlignment="1">
      <alignment horizontal="right" vertical="center"/>
    </xf>
    <xf numFmtId="0" fontId="17" fillId="7" borderId="6" xfId="0" applyFont="1" applyFill="1" applyBorder="1" applyAlignment="1">
      <alignment horizontal="left" vertical="center" wrapText="1"/>
    </xf>
    <xf numFmtId="0" fontId="18" fillId="10" borderId="6" xfId="0" applyFont="1" applyFill="1" applyBorder="1" applyAlignment="1">
      <alignment horizontal="center" vertical="center"/>
    </xf>
    <xf numFmtId="0" fontId="19" fillId="11" borderId="10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20" fillId="10" borderId="6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164" fontId="22" fillId="2" borderId="12" xfId="0" applyNumberFormat="1" applyFont="1" applyFill="1" applyBorder="1" applyAlignment="1">
      <alignment horizontal="right" vertical="center"/>
    </xf>
    <xf numFmtId="0" fontId="27" fillId="15" borderId="0" xfId="0" applyFont="1" applyFill="1"/>
    <xf numFmtId="0" fontId="0" fillId="15" borderId="0" xfId="0" applyFill="1"/>
    <xf numFmtId="0" fontId="27" fillId="19" borderId="0" xfId="0" applyFont="1" applyFill="1"/>
    <xf numFmtId="0" fontId="0" fillId="19" borderId="0" xfId="0" applyFill="1"/>
    <xf numFmtId="0" fontId="27" fillId="20" borderId="0" xfId="0" applyFont="1" applyFill="1"/>
    <xf numFmtId="0" fontId="0" fillId="20" borderId="0" xfId="0" applyFill="1"/>
    <xf numFmtId="0" fontId="27" fillId="21" borderId="0" xfId="0" applyFont="1" applyFill="1"/>
    <xf numFmtId="0" fontId="39" fillId="21" borderId="15" xfId="0" applyFont="1" applyFill="1" applyBorder="1" applyAlignment="1">
      <alignment horizontal="center" vertical="center" wrapText="1"/>
    </xf>
    <xf numFmtId="0" fontId="40" fillId="16" borderId="16" xfId="0" applyFont="1" applyFill="1" applyBorder="1" applyAlignment="1">
      <alignment horizontal="center" vertical="center" wrapText="1"/>
    </xf>
    <xf numFmtId="0" fontId="39" fillId="21" borderId="17" xfId="0" applyFont="1" applyFill="1" applyBorder="1" applyAlignment="1">
      <alignment horizontal="center" vertical="center" wrapText="1"/>
    </xf>
    <xf numFmtId="0" fontId="39" fillId="21" borderId="18" xfId="0" applyFont="1" applyFill="1" applyBorder="1" applyAlignment="1">
      <alignment horizontal="center" vertical="center" wrapText="1"/>
    </xf>
    <xf numFmtId="0" fontId="0" fillId="21" borderId="0" xfId="0" applyFill="1"/>
    <xf numFmtId="0" fontId="27" fillId="0" borderId="0" xfId="0" applyFont="1"/>
    <xf numFmtId="0" fontId="29" fillId="22" borderId="19" xfId="0" applyFont="1" applyFill="1" applyBorder="1" applyAlignment="1">
      <alignment horizontal="left" vertical="center"/>
    </xf>
    <xf numFmtId="1" fontId="41" fillId="16" borderId="20" xfId="0" applyNumberFormat="1" applyFont="1" applyFill="1" applyBorder="1" applyAlignment="1" applyProtection="1">
      <alignment horizontal="center" vertical="center"/>
      <protection locked="0"/>
    </xf>
    <xf numFmtId="165" fontId="29" fillId="22" borderId="21" xfId="0" applyNumberFormat="1" applyFont="1" applyFill="1" applyBorder="1" applyAlignment="1">
      <alignment horizontal="center" vertical="center"/>
    </xf>
    <xf numFmtId="0" fontId="42" fillId="22" borderId="22" xfId="0" applyFont="1" applyFill="1" applyBorder="1" applyAlignment="1">
      <alignment horizontal="center" vertical="center"/>
    </xf>
    <xf numFmtId="165" fontId="43" fillId="17" borderId="23" xfId="0" applyNumberFormat="1" applyFont="1" applyFill="1" applyBorder="1" applyAlignment="1">
      <alignment horizontal="center" vertical="center"/>
    </xf>
    <xf numFmtId="0" fontId="28" fillId="16" borderId="23" xfId="0" applyFont="1" applyFill="1" applyBorder="1" applyAlignment="1">
      <alignment horizontal="center" vertical="center"/>
    </xf>
    <xf numFmtId="0" fontId="44" fillId="0" borderId="0" xfId="0" applyFont="1"/>
    <xf numFmtId="0" fontId="29" fillId="15" borderId="24" xfId="0" applyFont="1" applyFill="1" applyBorder="1" applyAlignment="1">
      <alignment horizontal="left" vertical="center"/>
    </xf>
    <xf numFmtId="165" fontId="29" fillId="15" borderId="25" xfId="0" applyNumberFormat="1" applyFont="1" applyFill="1" applyBorder="1" applyAlignment="1">
      <alignment horizontal="center" vertical="center"/>
    </xf>
    <xf numFmtId="0" fontId="42" fillId="15" borderId="22" xfId="0" applyFont="1" applyFill="1" applyBorder="1" applyAlignment="1">
      <alignment horizontal="center" vertical="center"/>
    </xf>
    <xf numFmtId="0" fontId="29" fillId="22" borderId="24" xfId="0" applyFont="1" applyFill="1" applyBorder="1" applyAlignment="1">
      <alignment horizontal="left" vertical="center"/>
    </xf>
    <xf numFmtId="165" fontId="29" fillId="22" borderId="25" xfId="0" applyNumberFormat="1" applyFont="1" applyFill="1" applyBorder="1" applyAlignment="1">
      <alignment horizontal="center" vertical="center"/>
    </xf>
    <xf numFmtId="0" fontId="29" fillId="15" borderId="26" xfId="0" applyFont="1" applyFill="1" applyBorder="1" applyAlignment="1">
      <alignment horizontal="left" vertical="center"/>
    </xf>
    <xf numFmtId="165" fontId="29" fillId="15" borderId="27" xfId="0" applyNumberFormat="1" applyFont="1" applyFill="1" applyBorder="1" applyAlignment="1">
      <alignment horizontal="center" vertical="center"/>
    </xf>
    <xf numFmtId="0" fontId="27" fillId="14" borderId="0" xfId="0" applyFont="1" applyFill="1"/>
    <xf numFmtId="0" fontId="45" fillId="14" borderId="28" xfId="0" applyFont="1" applyFill="1" applyBorder="1" applyAlignment="1">
      <alignment horizontal="left" vertical="center"/>
    </xf>
    <xf numFmtId="1" fontId="45" fillId="14" borderId="29" xfId="0" applyNumberFormat="1" applyFont="1" applyFill="1" applyBorder="1" applyAlignment="1">
      <alignment horizontal="center" vertical="center"/>
    </xf>
    <xf numFmtId="165" fontId="45" fillId="14" borderId="30" xfId="0" applyNumberFormat="1" applyFont="1" applyFill="1" applyBorder="1" applyAlignment="1">
      <alignment horizontal="center" vertical="center"/>
    </xf>
    <xf numFmtId="0" fontId="46" fillId="14" borderId="18" xfId="0" applyFont="1" applyFill="1" applyBorder="1" applyAlignment="1">
      <alignment horizontal="center" vertical="center"/>
    </xf>
    <xf numFmtId="165" fontId="47" fillId="14" borderId="18" xfId="0" applyNumberFormat="1" applyFont="1" applyFill="1" applyBorder="1" applyAlignment="1">
      <alignment horizontal="center" vertical="center"/>
    </xf>
    <xf numFmtId="0" fontId="48" fillId="14" borderId="18" xfId="0" applyFont="1" applyFill="1" applyBorder="1" applyAlignment="1">
      <alignment horizontal="center" vertical="center"/>
    </xf>
    <xf numFmtId="0" fontId="49" fillId="14" borderId="0" xfId="0" applyFont="1" applyFill="1"/>
    <xf numFmtId="1" fontId="27" fillId="15" borderId="0" xfId="0" applyNumberFormat="1" applyFont="1" applyFill="1"/>
    <xf numFmtId="165" fontId="27" fillId="15" borderId="0" xfId="0" applyNumberFormat="1" applyFont="1" applyFill="1"/>
    <xf numFmtId="0" fontId="23" fillId="3" borderId="0" xfId="0" applyFont="1" applyFill="1" applyAlignment="1">
      <alignment horizontal="center" vertical="center"/>
    </xf>
    <xf numFmtId="0" fontId="0" fillId="8" borderId="0" xfId="0" applyFill="1"/>
    <xf numFmtId="0" fontId="0" fillId="13" borderId="0" xfId="0" applyFill="1"/>
    <xf numFmtId="0" fontId="2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" fontId="5" fillId="5" borderId="2" xfId="0" applyNumberFormat="1" applyFont="1" applyFill="1" applyBorder="1" applyAlignment="1">
      <alignment horizontal="center" vertical="center"/>
    </xf>
    <xf numFmtId="164" fontId="7" fillId="7" borderId="4" xfId="0" applyNumberFormat="1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/>
    <xf numFmtId="0" fontId="3" fillId="4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7" fillId="16" borderId="0" xfId="0" applyFont="1" applyFill="1" applyAlignment="1">
      <alignment horizontal="center" vertical="center" wrapText="1"/>
    </xf>
    <xf numFmtId="0" fontId="58" fillId="14" borderId="0" xfId="0" applyFont="1" applyFill="1" applyAlignment="1">
      <alignment horizontal="center" vertical="center"/>
    </xf>
    <xf numFmtId="0" fontId="58" fillId="19" borderId="0" xfId="0" applyFont="1" applyFill="1" applyAlignment="1">
      <alignment horizontal="center" vertical="center"/>
    </xf>
    <xf numFmtId="0" fontId="57" fillId="24" borderId="0" xfId="0" applyFont="1" applyFill="1" applyAlignment="1">
      <alignment horizontal="center" vertical="center"/>
    </xf>
    <xf numFmtId="0" fontId="33" fillId="15" borderId="0" xfId="0" applyFont="1" applyFill="1" applyAlignment="1">
      <alignment horizontal="right" vertical="center"/>
    </xf>
    <xf numFmtId="0" fontId="54" fillId="15" borderId="0" xfId="1" applyFont="1" applyFill="1" applyAlignment="1">
      <alignment horizontal="left" vertical="center"/>
    </xf>
    <xf numFmtId="0" fontId="33" fillId="19" borderId="0" xfId="0" applyFont="1" applyFill="1" applyAlignment="1">
      <alignment horizontal="right" vertical="center"/>
    </xf>
    <xf numFmtId="0" fontId="54" fillId="19" borderId="0" xfId="1" applyFont="1" applyFill="1" applyAlignment="1">
      <alignment horizontal="left" vertical="center"/>
    </xf>
    <xf numFmtId="0" fontId="55" fillId="16" borderId="0" xfId="0" applyFont="1" applyFill="1" applyAlignment="1">
      <alignment horizontal="center"/>
    </xf>
    <xf numFmtId="0" fontId="56" fillId="16" borderId="0" xfId="1" applyFont="1" applyFill="1" applyAlignment="1">
      <alignment horizontal="center"/>
    </xf>
    <xf numFmtId="0" fontId="54" fillId="19" borderId="0" xfId="0" applyFont="1" applyFill="1" applyAlignment="1">
      <alignment horizontal="left" vertical="center"/>
    </xf>
    <xf numFmtId="0" fontId="54" fillId="15" borderId="0" xfId="0" applyFont="1" applyFill="1" applyAlignment="1">
      <alignment horizontal="left" vertical="center"/>
    </xf>
    <xf numFmtId="0" fontId="29" fillId="19" borderId="0" xfId="0" applyFont="1" applyFill="1" applyAlignment="1">
      <alignment horizontal="center" vertical="center"/>
    </xf>
    <xf numFmtId="0" fontId="52" fillId="14" borderId="0" xfId="0" applyFont="1" applyFill="1" applyAlignment="1">
      <alignment horizontal="center" vertical="center"/>
    </xf>
    <xf numFmtId="0" fontId="53" fillId="23" borderId="0" xfId="0" applyFont="1" applyFill="1" applyAlignment="1">
      <alignment horizontal="center" vertical="center"/>
    </xf>
    <xf numFmtId="0" fontId="28" fillId="19" borderId="0" xfId="0" applyFont="1" applyFill="1" applyAlignment="1">
      <alignment horizontal="left" vertical="center"/>
    </xf>
    <xf numFmtId="0" fontId="29" fillId="19" borderId="0" xfId="0" applyFont="1" applyFill="1" applyAlignment="1">
      <alignment horizontal="left" vertical="center" wrapText="1"/>
    </xf>
    <xf numFmtId="0" fontId="33" fillId="19" borderId="0" xfId="0" applyFont="1" applyFill="1" applyAlignment="1">
      <alignment horizontal="center" vertical="center"/>
    </xf>
    <xf numFmtId="0" fontId="36" fillId="15" borderId="0" xfId="0" applyFont="1" applyFill="1" applyAlignment="1">
      <alignment horizontal="left" vertical="center"/>
    </xf>
    <xf numFmtId="0" fontId="37" fillId="14" borderId="0" xfId="0" applyFont="1" applyFill="1" applyAlignment="1">
      <alignment horizontal="left" vertical="center"/>
    </xf>
    <xf numFmtId="0" fontId="38" fillId="16" borderId="0" xfId="0" applyFont="1" applyFill="1" applyAlignment="1">
      <alignment horizontal="left" vertical="center" wrapText="1"/>
    </xf>
    <xf numFmtId="0" fontId="50" fillId="16" borderId="0" xfId="0" applyFont="1" applyFill="1" applyAlignment="1">
      <alignment horizontal="center" vertical="center" wrapText="1"/>
    </xf>
    <xf numFmtId="0" fontId="51" fillId="18" borderId="31" xfId="0" applyFont="1" applyFill="1" applyBorder="1" applyAlignment="1">
      <alignment horizontal="center" vertical="center"/>
    </xf>
    <xf numFmtId="0" fontId="34" fillId="15" borderId="0" xfId="0" applyFont="1" applyFill="1" applyAlignment="1">
      <alignment horizontal="left" vertical="center"/>
    </xf>
    <xf numFmtId="0" fontId="35" fillId="19" borderId="0" xfId="0" applyFont="1" applyFill="1" applyAlignment="1">
      <alignment horizontal="left" vertical="center"/>
    </xf>
    <xf numFmtId="0" fontId="34" fillId="15" borderId="14" xfId="0" applyFont="1" applyFill="1" applyBorder="1" applyAlignment="1">
      <alignment horizontal="left" vertical="center"/>
    </xf>
    <xf numFmtId="0" fontId="32" fillId="20" borderId="0" xfId="0" applyFont="1" applyFill="1" applyAlignment="1">
      <alignment horizontal="left" vertical="center"/>
    </xf>
    <xf numFmtId="0" fontId="28" fillId="15" borderId="0" xfId="0" applyFont="1" applyFill="1" applyAlignment="1">
      <alignment horizontal="left" vertical="center"/>
    </xf>
    <xf numFmtId="0" fontId="30" fillId="15" borderId="0" xfId="0" applyFont="1" applyFill="1" applyAlignment="1">
      <alignment horizontal="center" vertical="center"/>
    </xf>
    <xf numFmtId="0" fontId="27" fillId="15" borderId="0" xfId="0" applyFont="1" applyFill="1" applyAlignment="1">
      <alignment horizontal="center"/>
    </xf>
    <xf numFmtId="0" fontId="31" fillId="19" borderId="0" xfId="0" applyFont="1" applyFill="1" applyAlignment="1">
      <alignment horizontal="left" vertical="center"/>
    </xf>
    <xf numFmtId="0" fontId="25" fillId="14" borderId="0" xfId="0" applyFont="1" applyFill="1" applyAlignment="1">
      <alignment horizontal="center" vertical="center"/>
    </xf>
    <xf numFmtId="0" fontId="26" fillId="14" borderId="0" xfId="0" applyFont="1" applyFill="1" applyAlignment="1">
      <alignment horizontal="center" vertical="center"/>
    </xf>
    <xf numFmtId="0" fontId="29" fillId="16" borderId="13" xfId="0" applyFont="1" applyFill="1" applyBorder="1" applyAlignment="1">
      <alignment horizontal="center" vertical="center" wrapText="1"/>
    </xf>
    <xf numFmtId="49" fontId="29" fillId="17" borderId="13" xfId="0" applyNumberFormat="1" applyFont="1" applyFill="1" applyBorder="1" applyAlignment="1">
      <alignment horizontal="center" vertical="center" wrapText="1"/>
    </xf>
    <xf numFmtId="9" fontId="29" fillId="18" borderId="13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ont>
        <b/>
        <i val="0"/>
        <color rgb="FFE67E22"/>
      </font>
      <fill>
        <patternFill patternType="solid">
          <fgColor indexed="64"/>
          <bgColor rgb="FFFEF9E7"/>
        </patternFill>
      </fill>
    </dxf>
    <dxf>
      <font>
        <b/>
        <i val="0"/>
        <color rgb="FF00875A"/>
      </font>
      <fill>
        <patternFill patternType="solid">
          <fgColor indexed="64"/>
          <bgColor rgb="FFE8F8F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75A"/>
      <rgbColor rgb="FFF0F3F4"/>
      <rgbColor rgb="FF7F8C8D"/>
      <rgbColor rgb="FF9999FF"/>
      <rgbColor rgb="FF8E44AD"/>
      <rgbColor rgb="FFFEF9E7"/>
      <rgbColor rgb="FFE8F8F0"/>
      <rgbColor rgb="FF660066"/>
      <rgbColor rgb="FFFF8080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2980B9"/>
      <rgbColor rgb="FF0000FF"/>
      <rgbColor rgb="FF00CCFF"/>
      <rgbColor rgb="FFEBF5FB"/>
      <rgbColor rgb="FFEAF2F8"/>
      <rgbColor rgb="FFFDEDEC"/>
      <rgbColor rgb="FFF8FAFC"/>
      <rgbColor rgb="FFFF99CC"/>
      <rgbColor rgb="FFCC99FF"/>
      <rgbColor rgb="FFF5EEF8"/>
      <rgbColor rgb="FF3366FF"/>
      <rgbColor rgb="FF33CCCC"/>
      <rgbColor rgb="FF99CC00"/>
      <rgbColor rgb="FFFFCC00"/>
      <rgbColor rgb="FFFF9900"/>
      <rgbColor rgb="FFE67E22"/>
      <rgbColor rgb="FF666699"/>
      <rgbColor rgb="FF969696"/>
      <rgbColor rgb="FF1B3A5C"/>
      <rgbColor rgb="FF339966"/>
      <rgbColor rgb="FF003300"/>
      <rgbColor rgb="FF333300"/>
      <rgbColor rgb="FFC0392B"/>
      <rgbColor rgb="FF993366"/>
      <rgbColor rgb="FF333399"/>
      <rgbColor rgb="FF2C3E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35EF376-DD1A-4EE7-8C48-8DBE8B2241E0}">
  <we:reference id="wa200009404" version="1.0.0.8" store="en-US" storeType="OMEX"/>
  <we:alternateReferences>
    <we:reference id="wa200009404" version="1.0.0.8" store="" storeType="OMEX"/>
  </we:alternateReferences>
  <we:properties/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saacroma.com/" TargetMode="External"/><Relationship Id="rId2" Type="http://schemas.openxmlformats.org/officeDocument/2006/relationships/hyperlink" Target="https://planillasexcel.es/" TargetMode="External"/><Relationship Id="rId1" Type="http://schemas.openxmlformats.org/officeDocument/2006/relationships/hyperlink" Target="https://isaacroma.com/automatizacion-ia-pymes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3A5C"/>
  </sheetPr>
  <dimension ref="A1:I42"/>
  <sheetViews>
    <sheetView showGridLines="0" tabSelected="1" zoomScale="120" zoomScaleNormal="12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K11" sqref="K11"/>
    </sheetView>
  </sheetViews>
  <sheetFormatPr baseColWidth="10" defaultColWidth="8.6640625" defaultRowHeight="14.4" x14ac:dyDescent="0.3"/>
  <cols>
    <col min="1" max="1" width="1.5546875" customWidth="1"/>
    <col min="2" max="2" width="10" customWidth="1"/>
    <col min="3" max="3" width="13" customWidth="1"/>
    <col min="4" max="4" width="25" customWidth="1"/>
    <col min="5" max="5" width="16" customWidth="1"/>
    <col min="6" max="6" width="15" customWidth="1"/>
    <col min="7" max="7" width="13" customWidth="1"/>
    <col min="8" max="8" width="22" customWidth="1"/>
    <col min="9" max="9" width="1.5546875" customWidth="1"/>
  </cols>
  <sheetData>
    <row r="1" spans="1:9" ht="36" customHeight="1" x14ac:dyDescent="0.3">
      <c r="A1" s="79" t="s">
        <v>0</v>
      </c>
      <c r="B1" s="79"/>
      <c r="C1" s="79"/>
      <c r="D1" s="79"/>
      <c r="E1" s="79"/>
      <c r="F1" s="79"/>
      <c r="G1" s="79"/>
      <c r="H1" s="79"/>
      <c r="I1" s="79"/>
    </row>
    <row r="2" spans="1:9" ht="19.5" customHeight="1" x14ac:dyDescent="0.3">
      <c r="A2" s="80" t="s">
        <v>1</v>
      </c>
      <c r="B2" s="80"/>
      <c r="C2" s="80"/>
      <c r="D2" s="80"/>
      <c r="E2" s="80"/>
      <c r="F2" s="80"/>
      <c r="G2" s="80"/>
      <c r="H2" s="80"/>
      <c r="I2" s="80"/>
    </row>
    <row r="3" spans="1:9" ht="6" customHeight="1" x14ac:dyDescent="0.3">
      <c r="A3" s="81"/>
      <c r="B3" s="81"/>
      <c r="C3" s="81"/>
      <c r="D3" s="81"/>
      <c r="E3" s="81"/>
      <c r="F3" s="81"/>
      <c r="G3" s="81"/>
      <c r="H3" s="81"/>
      <c r="I3" s="81"/>
    </row>
    <row r="4" spans="1:9" ht="15.75" customHeight="1" x14ac:dyDescent="0.3">
      <c r="A4" s="2"/>
      <c r="B4" s="82" t="s">
        <v>2</v>
      </c>
      <c r="C4" s="82"/>
      <c r="D4" s="83" t="s">
        <v>3</v>
      </c>
      <c r="E4" s="83"/>
      <c r="F4" s="3" t="s">
        <v>4</v>
      </c>
      <c r="G4" s="84" t="s">
        <v>5</v>
      </c>
      <c r="H4" s="84"/>
      <c r="I4" s="4"/>
    </row>
    <row r="5" spans="1:9" ht="30" customHeight="1" x14ac:dyDescent="0.3">
      <c r="A5" s="2"/>
      <c r="B5" s="73">
        <f>COUNTA(D10:D65)</f>
        <v>28</v>
      </c>
      <c r="C5" s="73"/>
      <c r="D5" s="74">
        <f>COUNTIF(G10:G65,"✓ Pagado")</f>
        <v>5</v>
      </c>
      <c r="E5" s="74"/>
      <c r="F5" s="5">
        <f>COUNTIF(G10:G65,"Pendiente")</f>
        <v>23</v>
      </c>
      <c r="G5" s="75">
        <f>IFERROR(SUM(F10:F65),0)</f>
        <v>18392</v>
      </c>
      <c r="H5" s="75"/>
      <c r="I5" s="4"/>
    </row>
    <row r="6" spans="1:9" ht="6" customHeight="1" x14ac:dyDescent="0.3">
      <c r="A6" s="69"/>
      <c r="B6" s="69"/>
      <c r="C6" s="69"/>
      <c r="D6" s="69"/>
      <c r="E6" s="69"/>
      <c r="F6" s="69"/>
      <c r="G6" s="69"/>
      <c r="H6" s="69"/>
      <c r="I6" s="69"/>
    </row>
    <row r="7" spans="1:9" ht="15.75" customHeight="1" x14ac:dyDescent="0.3">
      <c r="A7" s="6"/>
      <c r="B7" s="76" t="s">
        <v>6</v>
      </c>
      <c r="C7" s="76"/>
      <c r="D7" s="77" t="s">
        <v>7</v>
      </c>
      <c r="E7" s="77"/>
      <c r="F7" s="78" t="s">
        <v>8</v>
      </c>
      <c r="G7" s="78"/>
      <c r="H7" s="7" t="s">
        <v>9</v>
      </c>
      <c r="I7" s="6"/>
    </row>
    <row r="8" spans="1:9" ht="6" customHeight="1" x14ac:dyDescent="0.3">
      <c r="A8" s="69"/>
      <c r="B8" s="69"/>
      <c r="C8" s="69"/>
      <c r="D8" s="69"/>
      <c r="E8" s="69"/>
      <c r="F8" s="69"/>
      <c r="G8" s="69"/>
      <c r="H8" s="69"/>
      <c r="I8" s="69"/>
    </row>
    <row r="9" spans="1:9" ht="19.5" customHeight="1" x14ac:dyDescent="0.3">
      <c r="A9" s="8"/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  <c r="H9" s="9" t="s">
        <v>16</v>
      </c>
      <c r="I9" s="8"/>
    </row>
    <row r="10" spans="1:9" ht="18" customHeight="1" x14ac:dyDescent="0.3">
      <c r="A10" s="10"/>
      <c r="B10" s="11" t="s">
        <v>17</v>
      </c>
      <c r="C10" s="12" t="s">
        <v>18</v>
      </c>
      <c r="D10" s="13" t="s">
        <v>19</v>
      </c>
      <c r="E10" s="14" t="s">
        <v>20</v>
      </c>
      <c r="F10" s="15">
        <v>342</v>
      </c>
      <c r="G10" s="16" t="s">
        <v>21</v>
      </c>
      <c r="H10" s="17" t="s">
        <v>22</v>
      </c>
      <c r="I10" s="10"/>
    </row>
    <row r="11" spans="1:9" ht="18" customHeight="1" x14ac:dyDescent="0.3">
      <c r="A11" s="4"/>
      <c r="B11" s="18"/>
      <c r="C11" s="19" t="s">
        <v>18</v>
      </c>
      <c r="D11" s="20" t="s">
        <v>23</v>
      </c>
      <c r="E11" s="21" t="s">
        <v>24</v>
      </c>
      <c r="F11" s="22">
        <v>590</v>
      </c>
      <c r="G11" s="16" t="s">
        <v>40</v>
      </c>
      <c r="H11" s="23" t="s">
        <v>25</v>
      </c>
      <c r="I11" s="4"/>
    </row>
    <row r="12" spans="1:9" ht="18" customHeight="1" x14ac:dyDescent="0.3">
      <c r="A12" s="10"/>
      <c r="B12" s="24"/>
      <c r="C12" s="12" t="s">
        <v>18</v>
      </c>
      <c r="D12" s="13" t="s">
        <v>26</v>
      </c>
      <c r="E12" s="25" t="s">
        <v>24</v>
      </c>
      <c r="F12" s="15">
        <v>215</v>
      </c>
      <c r="G12" s="16" t="s">
        <v>21</v>
      </c>
      <c r="H12" s="17" t="s">
        <v>27</v>
      </c>
      <c r="I12" s="10"/>
    </row>
    <row r="13" spans="1:9" ht="18" customHeight="1" x14ac:dyDescent="0.3">
      <c r="A13" s="4"/>
      <c r="B13" s="18"/>
      <c r="C13" s="19" t="s">
        <v>28</v>
      </c>
      <c r="D13" s="20" t="s">
        <v>29</v>
      </c>
      <c r="E13" s="26" t="s">
        <v>24</v>
      </c>
      <c r="F13" s="22"/>
      <c r="G13" s="16" t="s">
        <v>21</v>
      </c>
      <c r="H13" s="23" t="s">
        <v>30</v>
      </c>
      <c r="I13" s="4"/>
    </row>
    <row r="14" spans="1:9" ht="18" customHeight="1" x14ac:dyDescent="0.3">
      <c r="A14" s="10"/>
      <c r="B14" s="24"/>
      <c r="C14" s="12" t="s">
        <v>31</v>
      </c>
      <c r="D14" s="13" t="s">
        <v>32</v>
      </c>
      <c r="E14" s="26" t="s">
        <v>24</v>
      </c>
      <c r="F14" s="15"/>
      <c r="G14" s="16" t="s">
        <v>21</v>
      </c>
      <c r="H14" s="17" t="s">
        <v>33</v>
      </c>
      <c r="I14" s="10"/>
    </row>
    <row r="15" spans="1:9" ht="18" customHeight="1" x14ac:dyDescent="0.3">
      <c r="A15" s="4"/>
      <c r="B15" s="27" t="s">
        <v>34</v>
      </c>
      <c r="C15" s="19" t="s">
        <v>35</v>
      </c>
      <c r="D15" s="20" t="s">
        <v>36</v>
      </c>
      <c r="E15" s="14" t="s">
        <v>20</v>
      </c>
      <c r="F15" s="22">
        <v>342</v>
      </c>
      <c r="G15" s="16" t="s">
        <v>21</v>
      </c>
      <c r="H15" s="23" t="s">
        <v>22</v>
      </c>
      <c r="I15" s="4"/>
    </row>
    <row r="16" spans="1:9" ht="18" customHeight="1" x14ac:dyDescent="0.3">
      <c r="A16" s="10"/>
      <c r="B16" s="11" t="s">
        <v>37</v>
      </c>
      <c r="C16" s="28" t="s">
        <v>38</v>
      </c>
      <c r="D16" s="13" t="s">
        <v>39</v>
      </c>
      <c r="E16" s="14" t="s">
        <v>20</v>
      </c>
      <c r="F16" s="15">
        <v>342</v>
      </c>
      <c r="G16" s="21" t="s">
        <v>40</v>
      </c>
      <c r="H16" s="17" t="s">
        <v>22</v>
      </c>
      <c r="I16" s="10"/>
    </row>
    <row r="17" spans="1:9" ht="18" customHeight="1" x14ac:dyDescent="0.3">
      <c r="A17" s="4"/>
      <c r="B17" s="27" t="s">
        <v>41</v>
      </c>
      <c r="C17" s="29" t="s">
        <v>42</v>
      </c>
      <c r="D17" s="20" t="s">
        <v>43</v>
      </c>
      <c r="E17" s="14" t="s">
        <v>20</v>
      </c>
      <c r="F17" s="22">
        <v>342</v>
      </c>
      <c r="G17" s="21" t="s">
        <v>40</v>
      </c>
      <c r="H17" s="23" t="s">
        <v>22</v>
      </c>
      <c r="I17" s="4"/>
    </row>
    <row r="18" spans="1:9" ht="18" customHeight="1" x14ac:dyDescent="0.3">
      <c r="A18" s="10"/>
      <c r="B18" s="24"/>
      <c r="C18" s="28" t="s">
        <v>42</v>
      </c>
      <c r="D18" s="13" t="s">
        <v>44</v>
      </c>
      <c r="E18" s="21" t="s">
        <v>24</v>
      </c>
      <c r="F18" s="15">
        <v>635</v>
      </c>
      <c r="G18" s="21" t="s">
        <v>40</v>
      </c>
      <c r="H18" s="17" t="s">
        <v>45</v>
      </c>
      <c r="I18" s="10"/>
    </row>
    <row r="19" spans="1:9" ht="18" customHeight="1" x14ac:dyDescent="0.3">
      <c r="A19" s="4"/>
      <c r="B19" s="18"/>
      <c r="C19" s="29" t="s">
        <v>42</v>
      </c>
      <c r="D19" s="20" t="s">
        <v>46</v>
      </c>
      <c r="E19" s="25" t="s">
        <v>24</v>
      </c>
      <c r="F19" s="22">
        <v>228</v>
      </c>
      <c r="G19" s="21" t="s">
        <v>40</v>
      </c>
      <c r="H19" s="23" t="s">
        <v>47</v>
      </c>
      <c r="I19" s="4"/>
    </row>
    <row r="20" spans="1:9" ht="18" customHeight="1" x14ac:dyDescent="0.3">
      <c r="A20" s="10"/>
      <c r="B20" s="24"/>
      <c r="C20" s="28" t="s">
        <v>48</v>
      </c>
      <c r="D20" s="13" t="s">
        <v>49</v>
      </c>
      <c r="E20" s="26" t="s">
        <v>24</v>
      </c>
      <c r="F20" s="15"/>
      <c r="G20" s="21" t="s">
        <v>40</v>
      </c>
      <c r="H20" s="17" t="s">
        <v>50</v>
      </c>
      <c r="I20" s="10"/>
    </row>
    <row r="21" spans="1:9" ht="18" customHeight="1" x14ac:dyDescent="0.3">
      <c r="A21" s="4"/>
      <c r="B21" s="27" t="s">
        <v>51</v>
      </c>
      <c r="C21" s="29" t="s">
        <v>52</v>
      </c>
      <c r="D21" s="20" t="s">
        <v>53</v>
      </c>
      <c r="E21" s="14" t="s">
        <v>20</v>
      </c>
      <c r="F21" s="22">
        <v>342</v>
      </c>
      <c r="G21" s="21" t="s">
        <v>40</v>
      </c>
      <c r="H21" s="23" t="s">
        <v>22</v>
      </c>
      <c r="I21" s="4"/>
    </row>
    <row r="22" spans="1:9" ht="18" customHeight="1" x14ac:dyDescent="0.3">
      <c r="A22" s="10"/>
      <c r="B22" s="11" t="s">
        <v>54</v>
      </c>
      <c r="C22" s="28" t="s">
        <v>55</v>
      </c>
      <c r="D22" s="13" t="s">
        <v>56</v>
      </c>
      <c r="E22" s="14" t="s">
        <v>20</v>
      </c>
      <c r="F22" s="15">
        <v>342</v>
      </c>
      <c r="G22" s="21" t="s">
        <v>40</v>
      </c>
      <c r="H22" s="17" t="s">
        <v>22</v>
      </c>
      <c r="I22" s="10"/>
    </row>
    <row r="23" spans="1:9" ht="18" customHeight="1" x14ac:dyDescent="0.3">
      <c r="A23" s="4"/>
      <c r="B23" s="18"/>
      <c r="C23" s="29" t="s">
        <v>57</v>
      </c>
      <c r="D23" s="20" t="s">
        <v>58</v>
      </c>
      <c r="E23" s="26" t="s">
        <v>24</v>
      </c>
      <c r="F23" s="22">
        <v>920</v>
      </c>
      <c r="G23" s="21" t="s">
        <v>40</v>
      </c>
      <c r="H23" s="23" t="s">
        <v>59</v>
      </c>
      <c r="I23" s="4"/>
    </row>
    <row r="24" spans="1:9" ht="18" customHeight="1" x14ac:dyDescent="0.3">
      <c r="A24" s="10"/>
      <c r="B24" s="24"/>
      <c r="C24" s="28" t="s">
        <v>60</v>
      </c>
      <c r="D24" s="13" t="s">
        <v>61</v>
      </c>
      <c r="E24" s="26" t="s">
        <v>24</v>
      </c>
      <c r="F24" s="15"/>
      <c r="G24" s="21" t="s">
        <v>40</v>
      </c>
      <c r="H24" s="17" t="s">
        <v>62</v>
      </c>
      <c r="I24" s="10"/>
    </row>
    <row r="25" spans="1:9" ht="18" customHeight="1" x14ac:dyDescent="0.3">
      <c r="A25" s="4"/>
      <c r="B25" s="27" t="s">
        <v>63</v>
      </c>
      <c r="C25" s="29" t="s">
        <v>64</v>
      </c>
      <c r="D25" s="20" t="s">
        <v>65</v>
      </c>
      <c r="E25" s="14" t="s">
        <v>20</v>
      </c>
      <c r="F25" s="22">
        <v>342</v>
      </c>
      <c r="G25" s="21" t="s">
        <v>40</v>
      </c>
      <c r="H25" s="23" t="s">
        <v>22</v>
      </c>
      <c r="I25" s="4"/>
    </row>
    <row r="26" spans="1:9" ht="18" customHeight="1" x14ac:dyDescent="0.3">
      <c r="A26" s="10"/>
      <c r="B26" s="24"/>
      <c r="C26" s="28" t="s">
        <v>64</v>
      </c>
      <c r="D26" s="13" t="s">
        <v>66</v>
      </c>
      <c r="E26" s="21" t="s">
        <v>24</v>
      </c>
      <c r="F26" s="15">
        <v>608</v>
      </c>
      <c r="G26" s="21" t="s">
        <v>40</v>
      </c>
      <c r="H26" s="17" t="s">
        <v>67</v>
      </c>
      <c r="I26" s="10"/>
    </row>
    <row r="27" spans="1:9" ht="18" customHeight="1" x14ac:dyDescent="0.3">
      <c r="A27" s="4"/>
      <c r="B27" s="18"/>
      <c r="C27" s="29" t="s">
        <v>64</v>
      </c>
      <c r="D27" s="20" t="s">
        <v>68</v>
      </c>
      <c r="E27" s="25" t="s">
        <v>24</v>
      </c>
      <c r="F27" s="22">
        <v>220</v>
      </c>
      <c r="G27" s="21" t="s">
        <v>40</v>
      </c>
      <c r="H27" s="23" t="s">
        <v>69</v>
      </c>
      <c r="I27" s="4"/>
    </row>
    <row r="28" spans="1:9" ht="18" customHeight="1" x14ac:dyDescent="0.3">
      <c r="A28" s="10"/>
      <c r="B28" s="11" t="s">
        <v>70</v>
      </c>
      <c r="C28" s="28" t="s">
        <v>71</v>
      </c>
      <c r="D28" s="13" t="s">
        <v>72</v>
      </c>
      <c r="E28" s="14" t="s">
        <v>20</v>
      </c>
      <c r="F28" s="15">
        <v>342</v>
      </c>
      <c r="G28" s="21" t="s">
        <v>40</v>
      </c>
      <c r="H28" s="17" t="s">
        <v>22</v>
      </c>
      <c r="I28" s="10"/>
    </row>
    <row r="29" spans="1:9" ht="18" customHeight="1" x14ac:dyDescent="0.3">
      <c r="A29" s="4"/>
      <c r="B29" s="27" t="s">
        <v>73</v>
      </c>
      <c r="C29" s="29" t="s">
        <v>74</v>
      </c>
      <c r="D29" s="20" t="s">
        <v>75</v>
      </c>
      <c r="E29" s="14" t="s">
        <v>20</v>
      </c>
      <c r="F29" s="22">
        <v>342</v>
      </c>
      <c r="G29" s="21" t="s">
        <v>40</v>
      </c>
      <c r="H29" s="23" t="s">
        <v>76</v>
      </c>
      <c r="I29" s="4"/>
    </row>
    <row r="30" spans="1:9" ht="18" customHeight="1" x14ac:dyDescent="0.3">
      <c r="A30" s="10"/>
      <c r="B30" s="11" t="s">
        <v>77</v>
      </c>
      <c r="C30" s="28" t="s">
        <v>78</v>
      </c>
      <c r="D30" s="13" t="s">
        <v>79</v>
      </c>
      <c r="E30" s="14" t="s">
        <v>20</v>
      </c>
      <c r="F30" s="15">
        <v>342</v>
      </c>
      <c r="G30" s="21" t="s">
        <v>40</v>
      </c>
      <c r="H30" s="17" t="s">
        <v>22</v>
      </c>
      <c r="I30" s="10"/>
    </row>
    <row r="31" spans="1:9" ht="18" customHeight="1" x14ac:dyDescent="0.3">
      <c r="A31" s="4"/>
      <c r="B31" s="18"/>
      <c r="C31" s="29" t="s">
        <v>78</v>
      </c>
      <c r="D31" s="20" t="s">
        <v>80</v>
      </c>
      <c r="E31" s="21" t="s">
        <v>24</v>
      </c>
      <c r="F31" s="22">
        <v>618</v>
      </c>
      <c r="G31" s="21" t="s">
        <v>40</v>
      </c>
      <c r="H31" s="23" t="s">
        <v>81</v>
      </c>
      <c r="I31" s="4"/>
    </row>
    <row r="32" spans="1:9" ht="18" customHeight="1" x14ac:dyDescent="0.3">
      <c r="A32" s="10"/>
      <c r="B32" s="24"/>
      <c r="C32" s="28" t="s">
        <v>78</v>
      </c>
      <c r="D32" s="13" t="s">
        <v>82</v>
      </c>
      <c r="E32" s="25" t="s">
        <v>24</v>
      </c>
      <c r="F32" s="15">
        <v>224</v>
      </c>
      <c r="G32" s="21" t="s">
        <v>40</v>
      </c>
      <c r="H32" s="17" t="s">
        <v>83</v>
      </c>
      <c r="I32" s="10"/>
    </row>
    <row r="33" spans="1:9" ht="18" customHeight="1" x14ac:dyDescent="0.3">
      <c r="A33" s="4"/>
      <c r="B33" s="27" t="s">
        <v>84</v>
      </c>
      <c r="C33" s="29" t="s">
        <v>85</v>
      </c>
      <c r="D33" s="20" t="s">
        <v>86</v>
      </c>
      <c r="E33" s="14" t="s">
        <v>20</v>
      </c>
      <c r="F33" s="22">
        <v>342</v>
      </c>
      <c r="G33" s="21" t="s">
        <v>40</v>
      </c>
      <c r="H33" s="23" t="s">
        <v>22</v>
      </c>
      <c r="I33" s="4"/>
    </row>
    <row r="34" spans="1:9" ht="18" customHeight="1" x14ac:dyDescent="0.3">
      <c r="A34" s="10"/>
      <c r="B34" s="11" t="s">
        <v>87</v>
      </c>
      <c r="C34" s="28" t="s">
        <v>88</v>
      </c>
      <c r="D34" s="13" t="s">
        <v>89</v>
      </c>
      <c r="E34" s="14" t="s">
        <v>20</v>
      </c>
      <c r="F34" s="15">
        <v>342</v>
      </c>
      <c r="G34" s="21" t="s">
        <v>40</v>
      </c>
      <c r="H34" s="17" t="s">
        <v>76</v>
      </c>
      <c r="I34" s="10"/>
    </row>
    <row r="35" spans="1:9" ht="18" customHeight="1" x14ac:dyDescent="0.3">
      <c r="A35" s="4"/>
      <c r="B35" s="27" t="s">
        <v>90</v>
      </c>
      <c r="C35" s="29" t="s">
        <v>91</v>
      </c>
      <c r="D35" s="20" t="s">
        <v>92</v>
      </c>
      <c r="E35" s="21" t="s">
        <v>24</v>
      </c>
      <c r="F35" s="22">
        <v>612</v>
      </c>
      <c r="G35" s="21" t="s">
        <v>40</v>
      </c>
      <c r="H35" s="23" t="s">
        <v>93</v>
      </c>
      <c r="I35" s="4"/>
    </row>
    <row r="36" spans="1:9" ht="18" customHeight="1" x14ac:dyDescent="0.3">
      <c r="A36" s="10"/>
      <c r="B36" s="24"/>
      <c r="C36" s="28" t="s">
        <v>91</v>
      </c>
      <c r="D36" s="13" t="s">
        <v>94</v>
      </c>
      <c r="E36" s="25" t="s">
        <v>24</v>
      </c>
      <c r="F36" s="15">
        <v>222</v>
      </c>
      <c r="G36" s="21" t="s">
        <v>40</v>
      </c>
      <c r="H36" s="17" t="s">
        <v>95</v>
      </c>
      <c r="I36" s="10"/>
    </row>
    <row r="37" spans="1:9" ht="18" customHeight="1" x14ac:dyDescent="0.3">
      <c r="A37" s="4"/>
      <c r="B37" s="18"/>
      <c r="C37" s="29" t="s">
        <v>96</v>
      </c>
      <c r="D37" s="20" t="s">
        <v>29</v>
      </c>
      <c r="E37" s="26" t="s">
        <v>24</v>
      </c>
      <c r="F37" s="22"/>
      <c r="G37" s="21" t="s">
        <v>40</v>
      </c>
      <c r="H37" s="23" t="s">
        <v>30</v>
      </c>
      <c r="I37" s="4"/>
    </row>
    <row r="38" spans="1:9" ht="6" customHeight="1" x14ac:dyDescent="0.3">
      <c r="A38" s="70"/>
      <c r="B38" s="70"/>
      <c r="C38" s="70"/>
      <c r="D38" s="70"/>
      <c r="E38" s="70"/>
      <c r="F38" s="70"/>
      <c r="G38" s="70"/>
      <c r="H38" s="70"/>
      <c r="I38" s="70"/>
    </row>
    <row r="39" spans="1:9" ht="21.75" customHeight="1" x14ac:dyDescent="0.3">
      <c r="A39" s="71" t="s">
        <v>97</v>
      </c>
      <c r="B39" s="71"/>
      <c r="C39" s="71"/>
      <c r="D39" s="71"/>
      <c r="E39" s="71"/>
      <c r="F39" s="30">
        <f>IFERROR(SUM(F10:F37),0)</f>
        <v>9196</v>
      </c>
      <c r="G39" s="1"/>
      <c r="H39" s="1"/>
      <c r="I39" s="1"/>
    </row>
    <row r="40" spans="1:9" ht="6" customHeight="1" x14ac:dyDescent="0.3">
      <c r="A40" s="70"/>
      <c r="B40" s="70"/>
      <c r="C40" s="70"/>
      <c r="D40" s="70"/>
      <c r="E40" s="70"/>
      <c r="F40" s="70"/>
      <c r="G40" s="70"/>
      <c r="H40" s="70"/>
      <c r="I40" s="70"/>
    </row>
    <row r="41" spans="1:9" ht="18" customHeight="1" x14ac:dyDescent="0.3">
      <c r="A41" s="72" t="s">
        <v>98</v>
      </c>
      <c r="B41" s="72"/>
      <c r="C41" s="72"/>
      <c r="D41" s="72"/>
      <c r="E41" s="72"/>
      <c r="F41" s="72"/>
      <c r="G41" s="72"/>
      <c r="H41" s="72"/>
      <c r="I41" s="72"/>
    </row>
    <row r="42" spans="1:9" ht="18" customHeight="1" x14ac:dyDescent="0.3">
      <c r="A42" s="68" t="s">
        <v>99</v>
      </c>
      <c r="B42" s="68"/>
      <c r="C42" s="68"/>
      <c r="D42" s="68"/>
      <c r="E42" s="68"/>
      <c r="F42" s="68"/>
      <c r="G42" s="68"/>
      <c r="H42" s="68"/>
      <c r="I42" s="68"/>
    </row>
  </sheetData>
  <mergeCells count="19">
    <mergeCell ref="A1:I1"/>
    <mergeCell ref="A2:I2"/>
    <mergeCell ref="A3:I3"/>
    <mergeCell ref="B4:C4"/>
    <mergeCell ref="D4:E4"/>
    <mergeCell ref="G4:H4"/>
    <mergeCell ref="B5:C5"/>
    <mergeCell ref="D5:E5"/>
    <mergeCell ref="G5:H5"/>
    <mergeCell ref="A6:I6"/>
    <mergeCell ref="B7:C7"/>
    <mergeCell ref="D7:E7"/>
    <mergeCell ref="F7:G7"/>
    <mergeCell ref="A42:I42"/>
    <mergeCell ref="A8:I8"/>
    <mergeCell ref="A38:I38"/>
    <mergeCell ref="A39:E39"/>
    <mergeCell ref="A40:I40"/>
    <mergeCell ref="A41:I41"/>
  </mergeCells>
  <conditionalFormatting sqref="G10:G37">
    <cfRule type="containsText" dxfId="1" priority="1" operator="containsText" text="Pagado">
      <formula>NOT(ISERROR(SEARCH("Pagado",G10)))</formula>
    </cfRule>
    <cfRule type="containsText" dxfId="0" priority="2" operator="containsText" text="Pendiente">
      <formula>NOT(ISERROR(SEARCH("Pendiente",G10)))</formula>
    </cfRule>
  </conditionalFormatting>
  <dataValidations count="1">
    <dataValidation type="list" allowBlank="1" showInputMessage="1" showErrorMessage="1" errorTitle="Valor no válido" error="Por favor selecciona '✓ Pagado' o 'Pendiente' de la lista." promptTitle="Estado" prompt="Selecciona el estado de esta obligación." sqref="G10:G37" xr:uid="{A0B212C8-B05E-4575-B5F7-C6FC925688D2}">
      <formula1>"✓ Pagado,Pendiente"</formula1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9F2A-6364-4939-92AD-ECD80A92E811}">
  <dimension ref="A1:I70"/>
  <sheetViews>
    <sheetView showGridLines="0" workbookViewId="0">
      <selection activeCell="I13" sqref="I13"/>
    </sheetView>
  </sheetViews>
  <sheetFormatPr baseColWidth="10" defaultColWidth="8.88671875" defaultRowHeight="14.4" x14ac:dyDescent="0.3"/>
  <cols>
    <col min="1" max="1" width="2" customWidth="1"/>
    <col min="2" max="2" width="32" customWidth="1"/>
    <col min="3" max="6" width="20" customWidth="1"/>
    <col min="7" max="7" width="10" customWidth="1"/>
    <col min="8" max="8" width="2" hidden="1" customWidth="1"/>
    <col min="9" max="9" width="40.88671875" customWidth="1" collapsed="1"/>
    <col min="10" max="10" width="14.88671875" customWidth="1"/>
    <col min="11" max="11" width="18.88671875" customWidth="1"/>
    <col min="12" max="12" width="9.21875" customWidth="1"/>
  </cols>
  <sheetData>
    <row r="1" spans="1:8" ht="42" customHeight="1" x14ac:dyDescent="0.3">
      <c r="A1" s="116" t="s">
        <v>100</v>
      </c>
      <c r="B1" s="116"/>
      <c r="C1" s="116"/>
      <c r="D1" s="116"/>
      <c r="E1" s="116"/>
      <c r="F1" s="116"/>
      <c r="G1" s="116"/>
      <c r="H1" s="116"/>
    </row>
    <row r="2" spans="1:8" ht="19.5" customHeight="1" x14ac:dyDescent="0.3">
      <c r="A2" s="117" t="s">
        <v>101</v>
      </c>
      <c r="B2" s="117"/>
      <c r="C2" s="117"/>
      <c r="D2" s="117"/>
      <c r="E2" s="117"/>
      <c r="F2" s="117"/>
      <c r="G2" s="117"/>
      <c r="H2" s="117"/>
    </row>
    <row r="3" spans="1:8" ht="6" customHeight="1" x14ac:dyDescent="0.3">
      <c r="A3" s="31"/>
      <c r="B3" s="31"/>
      <c r="C3" s="31"/>
      <c r="D3" s="31"/>
      <c r="E3" s="31"/>
      <c r="F3" s="31"/>
      <c r="G3" s="31"/>
      <c r="H3" s="32"/>
    </row>
    <row r="4" spans="1:8" ht="25.5" customHeight="1" x14ac:dyDescent="0.3">
      <c r="A4" s="31"/>
      <c r="B4" s="112" t="s">
        <v>102</v>
      </c>
      <c r="C4" s="112"/>
      <c r="D4" s="112"/>
      <c r="E4" s="112"/>
      <c r="F4" s="112"/>
      <c r="G4" s="112"/>
      <c r="H4" s="32"/>
    </row>
    <row r="5" spans="1:8" ht="39.75" customHeight="1" x14ac:dyDescent="0.3">
      <c r="A5" s="31"/>
      <c r="B5" s="118" t="s">
        <v>103</v>
      </c>
      <c r="C5" s="118"/>
      <c r="D5" s="119" t="s">
        <v>104</v>
      </c>
      <c r="E5" s="119"/>
      <c r="F5" s="120" t="s">
        <v>105</v>
      </c>
      <c r="G5" s="120"/>
      <c r="H5" s="32"/>
    </row>
    <row r="6" spans="1:8" ht="18" customHeight="1" x14ac:dyDescent="0.3">
      <c r="A6" s="31"/>
      <c r="B6" s="113" t="s">
        <v>106</v>
      </c>
      <c r="C6" s="113"/>
      <c r="D6" s="113"/>
      <c r="E6" s="113"/>
      <c r="F6" s="113"/>
      <c r="G6" s="113"/>
      <c r="H6" s="32"/>
    </row>
    <row r="7" spans="1:8" ht="6" customHeight="1" x14ac:dyDescent="0.3">
      <c r="A7" s="31"/>
      <c r="B7" s="114"/>
      <c r="C7" s="114"/>
      <c r="D7" s="114"/>
      <c r="E7" s="114"/>
      <c r="F7" s="114"/>
      <c r="G7" s="114"/>
      <c r="H7" s="114"/>
    </row>
    <row r="8" spans="1:8" ht="25.5" customHeight="1" x14ac:dyDescent="0.3">
      <c r="A8" s="33"/>
      <c r="B8" s="115" t="s">
        <v>107</v>
      </c>
      <c r="C8" s="115"/>
      <c r="D8" s="115"/>
      <c r="E8" s="115"/>
      <c r="F8" s="115"/>
      <c r="G8" s="115"/>
      <c r="H8" s="34"/>
    </row>
    <row r="9" spans="1:8" ht="21.75" customHeight="1" x14ac:dyDescent="0.3">
      <c r="A9" s="33"/>
      <c r="B9" s="101" t="s">
        <v>108</v>
      </c>
      <c r="C9" s="101"/>
      <c r="D9" s="101"/>
      <c r="E9" s="101" t="s">
        <v>109</v>
      </c>
      <c r="F9" s="101"/>
      <c r="G9" s="101"/>
      <c r="H9" s="34"/>
    </row>
    <row r="10" spans="1:8" ht="21.75" customHeight="1" x14ac:dyDescent="0.3">
      <c r="A10" s="33"/>
      <c r="B10" s="101" t="s">
        <v>110</v>
      </c>
      <c r="C10" s="101"/>
      <c r="D10" s="101"/>
      <c r="E10" s="101" t="s">
        <v>111</v>
      </c>
      <c r="F10" s="101"/>
      <c r="G10" s="101"/>
      <c r="H10" s="34"/>
    </row>
    <row r="11" spans="1:8" ht="21.75" customHeight="1" x14ac:dyDescent="0.3">
      <c r="A11" s="33"/>
      <c r="B11" s="101" t="s">
        <v>112</v>
      </c>
      <c r="C11" s="101"/>
      <c r="D11" s="101"/>
      <c r="E11" s="101" t="s">
        <v>113</v>
      </c>
      <c r="F11" s="101"/>
      <c r="G11" s="101"/>
      <c r="H11" s="34"/>
    </row>
    <row r="12" spans="1:8" ht="6" customHeight="1" x14ac:dyDescent="0.3">
      <c r="A12" s="31"/>
      <c r="B12" s="31"/>
      <c r="C12" s="31"/>
      <c r="D12" s="31"/>
      <c r="E12" s="31"/>
      <c r="F12" s="31"/>
      <c r="G12" s="31"/>
      <c r="H12" s="32"/>
    </row>
    <row r="13" spans="1:8" ht="25.5" customHeight="1" x14ac:dyDescent="0.3">
      <c r="A13" s="31"/>
      <c r="B13" s="112" t="s">
        <v>114</v>
      </c>
      <c r="C13" s="112"/>
      <c r="D13" s="112"/>
      <c r="E13" s="112"/>
      <c r="F13" s="112"/>
      <c r="G13" s="112"/>
      <c r="H13" s="32"/>
    </row>
    <row r="14" spans="1:8" ht="19.5" customHeight="1" x14ac:dyDescent="0.3">
      <c r="A14" s="35"/>
      <c r="B14" s="111" t="s">
        <v>115</v>
      </c>
      <c r="C14" s="111"/>
      <c r="D14" s="111"/>
      <c r="E14" s="111"/>
      <c r="F14" s="111"/>
      <c r="G14" s="111"/>
      <c r="H14" s="36"/>
    </row>
    <row r="15" spans="1:8" ht="19.5" customHeight="1" x14ac:dyDescent="0.3">
      <c r="A15" s="33"/>
      <c r="B15" s="102" t="s">
        <v>116</v>
      </c>
      <c r="C15" s="102"/>
      <c r="D15" s="102" t="s">
        <v>117</v>
      </c>
      <c r="E15" s="102"/>
      <c r="F15" s="102" t="s">
        <v>118</v>
      </c>
      <c r="G15" s="102"/>
      <c r="H15" s="34"/>
    </row>
    <row r="16" spans="1:8" ht="18" customHeight="1" x14ac:dyDescent="0.3">
      <c r="A16" s="31"/>
      <c r="B16" s="110" t="s">
        <v>119</v>
      </c>
      <c r="C16" s="110"/>
      <c r="D16" s="110" t="s">
        <v>120</v>
      </c>
      <c r="E16" s="110"/>
      <c r="F16" s="110" t="s">
        <v>121</v>
      </c>
      <c r="G16" s="110"/>
      <c r="H16" s="32"/>
    </row>
    <row r="17" spans="1:8" ht="18" customHeight="1" x14ac:dyDescent="0.3">
      <c r="A17" s="31"/>
      <c r="B17" s="108" t="s">
        <v>122</v>
      </c>
      <c r="C17" s="108"/>
      <c r="D17" s="108" t="s">
        <v>123</v>
      </c>
      <c r="E17" s="108"/>
      <c r="F17" s="108" t="s">
        <v>124</v>
      </c>
      <c r="G17" s="108"/>
      <c r="H17" s="32"/>
    </row>
    <row r="18" spans="1:8" ht="18" customHeight="1" x14ac:dyDescent="0.3">
      <c r="A18" s="31"/>
      <c r="B18" s="108" t="s">
        <v>125</v>
      </c>
      <c r="C18" s="108"/>
      <c r="D18" s="108" t="s">
        <v>126</v>
      </c>
      <c r="E18" s="108"/>
      <c r="F18" s="108" t="s">
        <v>127</v>
      </c>
      <c r="G18" s="108"/>
      <c r="H18" s="32"/>
    </row>
    <row r="19" spans="1:8" ht="18" customHeight="1" x14ac:dyDescent="0.3">
      <c r="A19" s="31"/>
      <c r="B19" s="108" t="s">
        <v>128</v>
      </c>
      <c r="C19" s="108"/>
      <c r="D19" s="108" t="s">
        <v>129</v>
      </c>
      <c r="E19" s="108"/>
      <c r="F19" s="108" t="s">
        <v>130</v>
      </c>
      <c r="G19" s="108"/>
      <c r="H19" s="32"/>
    </row>
    <row r="20" spans="1:8" ht="18" customHeight="1" x14ac:dyDescent="0.3">
      <c r="A20" s="31"/>
      <c r="B20" s="108" t="s">
        <v>131</v>
      </c>
      <c r="C20" s="108"/>
      <c r="D20" s="108" t="s">
        <v>132</v>
      </c>
      <c r="E20" s="108"/>
      <c r="F20" s="108" t="s">
        <v>133</v>
      </c>
      <c r="G20" s="108"/>
      <c r="H20" s="32"/>
    </row>
    <row r="21" spans="1:8" ht="19.5" customHeight="1" x14ac:dyDescent="0.3">
      <c r="A21" s="35"/>
      <c r="B21" s="111" t="s">
        <v>134</v>
      </c>
      <c r="C21" s="111"/>
      <c r="D21" s="111"/>
      <c r="E21" s="111"/>
      <c r="F21" s="111"/>
      <c r="G21" s="111"/>
      <c r="H21" s="36"/>
    </row>
    <row r="22" spans="1:8" ht="19.5" customHeight="1" x14ac:dyDescent="0.3">
      <c r="A22" s="33"/>
      <c r="B22" s="102" t="s">
        <v>135</v>
      </c>
      <c r="C22" s="102"/>
      <c r="D22" s="102"/>
      <c r="E22" s="102" t="s">
        <v>136</v>
      </c>
      <c r="F22" s="102"/>
      <c r="G22" s="102"/>
      <c r="H22" s="34"/>
    </row>
    <row r="23" spans="1:8" ht="18" customHeight="1" x14ac:dyDescent="0.3">
      <c r="A23" s="31"/>
      <c r="B23" s="110" t="s">
        <v>137</v>
      </c>
      <c r="C23" s="110"/>
      <c r="D23" s="110"/>
      <c r="E23" s="110" t="s">
        <v>138</v>
      </c>
      <c r="F23" s="110"/>
      <c r="G23" s="110"/>
      <c r="H23" s="32"/>
    </row>
    <row r="24" spans="1:8" ht="18" customHeight="1" x14ac:dyDescent="0.3">
      <c r="A24" s="31"/>
      <c r="B24" s="108" t="s">
        <v>139</v>
      </c>
      <c r="C24" s="108"/>
      <c r="D24" s="108"/>
      <c r="E24" s="108" t="s">
        <v>140</v>
      </c>
      <c r="F24" s="108"/>
      <c r="G24" s="108"/>
      <c r="H24" s="32"/>
    </row>
    <row r="25" spans="1:8" ht="18" customHeight="1" x14ac:dyDescent="0.3">
      <c r="A25" s="31"/>
      <c r="B25" s="108" t="s">
        <v>141</v>
      </c>
      <c r="C25" s="108"/>
      <c r="D25" s="108"/>
      <c r="E25" s="108" t="s">
        <v>142</v>
      </c>
      <c r="F25" s="108"/>
      <c r="G25" s="108"/>
      <c r="H25" s="32"/>
    </row>
    <row r="26" spans="1:8" ht="18" customHeight="1" x14ac:dyDescent="0.3">
      <c r="A26" s="31"/>
      <c r="B26" s="108" t="s">
        <v>143</v>
      </c>
      <c r="C26" s="108"/>
      <c r="D26" s="108"/>
      <c r="E26" s="108" t="s">
        <v>144</v>
      </c>
      <c r="F26" s="108"/>
      <c r="G26" s="108"/>
      <c r="H26" s="32"/>
    </row>
    <row r="27" spans="1:8" ht="18" customHeight="1" x14ac:dyDescent="0.3">
      <c r="A27" s="31"/>
      <c r="B27" s="108" t="s">
        <v>145</v>
      </c>
      <c r="C27" s="108"/>
      <c r="D27" s="108"/>
      <c r="E27" s="108" t="s">
        <v>146</v>
      </c>
      <c r="F27" s="108"/>
      <c r="G27" s="108"/>
      <c r="H27" s="32"/>
    </row>
    <row r="28" spans="1:8" ht="21.75" customHeight="1" x14ac:dyDescent="0.3">
      <c r="A28" s="33"/>
      <c r="B28" s="109" t="s">
        <v>147</v>
      </c>
      <c r="C28" s="109"/>
      <c r="D28" s="109"/>
      <c r="E28" s="109"/>
      <c r="F28" s="109"/>
      <c r="G28" s="109"/>
      <c r="H28" s="34"/>
    </row>
    <row r="29" spans="1:8" ht="18" customHeight="1" x14ac:dyDescent="0.3">
      <c r="A29" s="31"/>
      <c r="B29" s="103" t="s">
        <v>148</v>
      </c>
      <c r="C29" s="103"/>
      <c r="D29" s="103"/>
      <c r="E29" s="103" t="s">
        <v>149</v>
      </c>
      <c r="F29" s="103"/>
      <c r="G29" s="103"/>
      <c r="H29" s="32"/>
    </row>
    <row r="30" spans="1:8" ht="18" customHeight="1" x14ac:dyDescent="0.3">
      <c r="A30" s="31"/>
      <c r="B30" s="103" t="s">
        <v>150</v>
      </c>
      <c r="C30" s="103"/>
      <c r="D30" s="103"/>
      <c r="E30" s="103" t="s">
        <v>151</v>
      </c>
      <c r="F30" s="103"/>
      <c r="G30" s="103"/>
      <c r="H30" s="32"/>
    </row>
    <row r="31" spans="1:8" ht="6" customHeight="1" x14ac:dyDescent="0.3">
      <c r="A31" s="31"/>
      <c r="B31" s="31"/>
      <c r="C31" s="31"/>
      <c r="D31" s="31"/>
      <c r="E31" s="31"/>
      <c r="F31" s="31"/>
      <c r="G31" s="31"/>
      <c r="H31" s="32"/>
    </row>
    <row r="32" spans="1:8" ht="37.5" customHeight="1" x14ac:dyDescent="0.3">
      <c r="A32" s="104" t="s">
        <v>152</v>
      </c>
      <c r="B32" s="104"/>
      <c r="C32" s="104"/>
      <c r="D32" s="104"/>
      <c r="E32" s="104"/>
      <c r="F32" s="104"/>
      <c r="G32" s="104"/>
      <c r="H32" s="104"/>
    </row>
    <row r="33" spans="1:8" ht="27.75" customHeight="1" x14ac:dyDescent="0.3">
      <c r="A33" s="105" t="s">
        <v>153</v>
      </c>
      <c r="B33" s="105"/>
      <c r="C33" s="105"/>
      <c r="D33" s="105"/>
      <c r="E33" s="105"/>
      <c r="F33" s="105"/>
      <c r="G33" s="105"/>
      <c r="H33" s="105"/>
    </row>
    <row r="34" spans="1:8" ht="31.5" customHeight="1" thickBot="1" x14ac:dyDescent="0.35">
      <c r="A34" s="37"/>
      <c r="B34" s="38" t="s">
        <v>154</v>
      </c>
      <c r="C34" s="39" t="s">
        <v>155</v>
      </c>
      <c r="D34" s="40" t="s">
        <v>156</v>
      </c>
      <c r="E34" s="41" t="s">
        <v>157</v>
      </c>
      <c r="F34" s="41" t="s">
        <v>158</v>
      </c>
      <c r="G34" s="41" t="s">
        <v>159</v>
      </c>
      <c r="H34" s="42"/>
    </row>
    <row r="35" spans="1:8" ht="25.5" customHeight="1" thickBot="1" x14ac:dyDescent="0.35">
      <c r="A35" s="43"/>
      <c r="B35" s="44" t="s">
        <v>160</v>
      </c>
      <c r="C35" s="45">
        <v>3</v>
      </c>
      <c r="D35" s="46">
        <f>ROUND(8450*C35,0)</f>
        <v>25350</v>
      </c>
      <c r="E35" s="47" t="s">
        <v>161</v>
      </c>
      <c r="F35" s="48">
        <f t="shared" ref="F35:F40" si="0">D35-H35</f>
        <v>22350</v>
      </c>
      <c r="G35" s="49" t="str">
        <f t="shared" ref="G35:G40" si="1">IF(C35=0,"-",ROUND(D35/H35,1)&amp;"x")</f>
        <v>8,5x</v>
      </c>
      <c r="H35" s="50">
        <v>3000</v>
      </c>
    </row>
    <row r="36" spans="1:8" ht="25.5" customHeight="1" thickBot="1" x14ac:dyDescent="0.35">
      <c r="A36" s="43"/>
      <c r="B36" s="51" t="s">
        <v>162</v>
      </c>
      <c r="C36" s="45">
        <v>1</v>
      </c>
      <c r="D36" s="52">
        <f>ROUND(6800*C36,0)</f>
        <v>6800</v>
      </c>
      <c r="E36" s="53" t="s">
        <v>163</v>
      </c>
      <c r="F36" s="48">
        <f t="shared" si="0"/>
        <v>4550</v>
      </c>
      <c r="G36" s="49" t="str">
        <f t="shared" si="1"/>
        <v>3x</v>
      </c>
      <c r="H36" s="50">
        <v>2250</v>
      </c>
    </row>
    <row r="37" spans="1:8" ht="25.5" customHeight="1" thickBot="1" x14ac:dyDescent="0.35">
      <c r="A37" s="43"/>
      <c r="B37" s="54" t="s">
        <v>164</v>
      </c>
      <c r="C37" s="45">
        <v>1</v>
      </c>
      <c r="D37" s="55">
        <f>ROUND(8600*C37,0)</f>
        <v>8600</v>
      </c>
      <c r="E37" s="47" t="s">
        <v>165</v>
      </c>
      <c r="F37" s="48">
        <f t="shared" si="0"/>
        <v>4550</v>
      </c>
      <c r="G37" s="49" t="str">
        <f t="shared" si="1"/>
        <v>2,1x</v>
      </c>
      <c r="H37" s="50">
        <v>4050</v>
      </c>
    </row>
    <row r="38" spans="1:8" ht="25.5" customHeight="1" thickBot="1" x14ac:dyDescent="0.35">
      <c r="A38" s="43"/>
      <c r="B38" s="51" t="s">
        <v>166</v>
      </c>
      <c r="C38" s="45">
        <v>0</v>
      </c>
      <c r="D38" s="52">
        <f>ROUND(11450*C38,0)</f>
        <v>0</v>
      </c>
      <c r="E38" s="53" t="s">
        <v>167</v>
      </c>
      <c r="F38" s="48">
        <f t="shared" si="0"/>
        <v>-3150</v>
      </c>
      <c r="G38" s="49" t="str">
        <f t="shared" si="1"/>
        <v>-</v>
      </c>
      <c r="H38" s="50">
        <v>3150</v>
      </c>
    </row>
    <row r="39" spans="1:8" ht="25.5" customHeight="1" thickBot="1" x14ac:dyDescent="0.35">
      <c r="A39" s="43"/>
      <c r="B39" s="54" t="s">
        <v>168</v>
      </c>
      <c r="C39" s="45">
        <v>0</v>
      </c>
      <c r="D39" s="55">
        <f>ROUND(12400*C39,0)</f>
        <v>0</v>
      </c>
      <c r="E39" s="47" t="s">
        <v>169</v>
      </c>
      <c r="F39" s="48">
        <f t="shared" si="0"/>
        <v>-3600</v>
      </c>
      <c r="G39" s="49" t="str">
        <f t="shared" si="1"/>
        <v>-</v>
      </c>
      <c r="H39" s="50">
        <v>3600</v>
      </c>
    </row>
    <row r="40" spans="1:8" ht="25.5" customHeight="1" thickBot="1" x14ac:dyDescent="0.35">
      <c r="A40" s="43"/>
      <c r="B40" s="56" t="s">
        <v>170</v>
      </c>
      <c r="C40" s="45">
        <v>0</v>
      </c>
      <c r="D40" s="57">
        <f>ROUND(14300*C40,0)</f>
        <v>0</v>
      </c>
      <c r="E40" s="53" t="s">
        <v>171</v>
      </c>
      <c r="F40" s="48">
        <f t="shared" si="0"/>
        <v>-4500</v>
      </c>
      <c r="G40" s="49" t="str">
        <f t="shared" si="1"/>
        <v>-</v>
      </c>
      <c r="H40" s="50">
        <v>4500</v>
      </c>
    </row>
    <row r="41" spans="1:8" ht="30" customHeight="1" x14ac:dyDescent="0.3">
      <c r="A41" s="58"/>
      <c r="B41" s="59" t="s">
        <v>172</v>
      </c>
      <c r="C41" s="60">
        <f>SUM(C35:C40)</f>
        <v>5</v>
      </c>
      <c r="D41" s="61">
        <f>SUM(D35:D40)</f>
        <v>40750</v>
      </c>
      <c r="E41" s="62" t="str">
        <f>TEXT(H41,"#.##0")&amp;" €"</f>
        <v>9.300 €</v>
      </c>
      <c r="F41" s="63">
        <f>SUM(F35:F40)</f>
        <v>20200</v>
      </c>
      <c r="G41" s="64" t="str">
        <f>IF(D41=0,"-",ROUND(D41/H41,1)&amp;"x")</f>
        <v>4,4x</v>
      </c>
      <c r="H41" s="65" cm="1">
        <f t="array" ref="H41">SUMPRODUCT(H35:H40*(C35:C40&gt;0))</f>
        <v>9300</v>
      </c>
    </row>
    <row r="42" spans="1:8" ht="39" customHeight="1" thickBot="1" x14ac:dyDescent="0.35">
      <c r="A42" s="106" t="str">
        <f>"Tu empresa ("&amp;C41&amp;" personas)  →  Invierte "&amp;TEXT(H41,"#.##0")&amp;" €  →  Ahorra "&amp;TEXT(D41,"#.##0")&amp;" €/año  →  Beneficio neto "&amp;TEXT(F41,"#.##0")&amp;" €  →  ROI "&amp;G41&amp;"  →  Se paga en "&amp;IF(D41/H41&gt;3,"2-4",IF(D41/H41&gt;2,"3-5","4-7"))&amp;" meses"</f>
        <v>Tu empresa (5 personas)  →  Invierte 9.300 €  →  Ahorra 40.750 €/año  →  Beneficio neto 20.200 €  →  ROI 4,4x  →  Se paga en 2-4 meses</v>
      </c>
      <c r="B42" s="106"/>
      <c r="C42" s="106"/>
      <c r="D42" s="106"/>
      <c r="E42" s="106"/>
      <c r="F42" s="106"/>
      <c r="G42" s="106"/>
      <c r="H42" s="106"/>
    </row>
    <row r="43" spans="1:8" ht="25.5" customHeight="1" thickBot="1" x14ac:dyDescent="0.35">
      <c r="A43" s="107" t="s">
        <v>173</v>
      </c>
      <c r="B43" s="107"/>
      <c r="C43" s="107"/>
      <c r="D43" s="107"/>
      <c r="E43" s="107"/>
      <c r="F43" s="107"/>
      <c r="G43" s="107"/>
      <c r="H43" s="107"/>
    </row>
    <row r="44" spans="1:8" ht="6" customHeight="1" x14ac:dyDescent="0.3">
      <c r="A44" s="31"/>
      <c r="B44" s="31"/>
      <c r="C44" s="66"/>
      <c r="D44" s="67"/>
      <c r="E44" s="31"/>
      <c r="F44" s="67"/>
      <c r="G44" s="31"/>
      <c r="H44" s="32"/>
    </row>
    <row r="45" spans="1:8" ht="25.5" customHeight="1" x14ac:dyDescent="0.3">
      <c r="A45" s="33"/>
      <c r="B45" s="100" t="s">
        <v>174</v>
      </c>
      <c r="C45" s="100"/>
      <c r="D45" s="100"/>
      <c r="E45" s="100"/>
      <c r="F45" s="100"/>
      <c r="G45" s="100"/>
      <c r="H45" s="34"/>
    </row>
    <row r="46" spans="1:8" ht="19.95" customHeight="1" x14ac:dyDescent="0.3">
      <c r="A46" s="33"/>
      <c r="B46" s="101" t="s">
        <v>175</v>
      </c>
      <c r="C46" s="101"/>
      <c r="D46" s="101"/>
      <c r="E46" s="101"/>
      <c r="F46" s="101"/>
      <c r="G46" s="101"/>
      <c r="H46" s="34"/>
    </row>
    <row r="47" spans="1:8" ht="19.95" customHeight="1" x14ac:dyDescent="0.3">
      <c r="A47" s="33"/>
      <c r="B47" s="101" t="s">
        <v>176</v>
      </c>
      <c r="C47" s="101"/>
      <c r="D47" s="101"/>
      <c r="E47" s="101"/>
      <c r="F47" s="101"/>
      <c r="G47" s="101"/>
      <c r="H47" s="34"/>
    </row>
    <row r="48" spans="1:8" ht="19.95" customHeight="1" x14ac:dyDescent="0.3">
      <c r="A48" s="33"/>
      <c r="B48" s="101" t="s">
        <v>177</v>
      </c>
      <c r="C48" s="101"/>
      <c r="D48" s="101"/>
      <c r="E48" s="101"/>
      <c r="F48" s="101"/>
      <c r="G48" s="101"/>
      <c r="H48" s="34"/>
    </row>
    <row r="49" spans="1:8" ht="19.95" customHeight="1" x14ac:dyDescent="0.3">
      <c r="A49" s="33"/>
      <c r="B49" s="101" t="s">
        <v>178</v>
      </c>
      <c r="C49" s="101"/>
      <c r="D49" s="101"/>
      <c r="E49" s="101"/>
      <c r="F49" s="101"/>
      <c r="G49" s="101"/>
      <c r="H49" s="34"/>
    </row>
    <row r="50" spans="1:8" ht="25.5" customHeight="1" x14ac:dyDescent="0.3">
      <c r="A50" s="33"/>
      <c r="B50" s="102" t="s">
        <v>179</v>
      </c>
      <c r="C50" s="102"/>
      <c r="D50" s="102" t="s">
        <v>180</v>
      </c>
      <c r="E50" s="102"/>
      <c r="F50" s="102" t="s">
        <v>181</v>
      </c>
      <c r="G50" s="102"/>
      <c r="H50" s="34"/>
    </row>
    <row r="51" spans="1:8" ht="24" customHeight="1" x14ac:dyDescent="0.3">
      <c r="A51" s="33"/>
      <c r="B51" s="97" t="s">
        <v>182</v>
      </c>
      <c r="C51" s="97"/>
      <c r="D51" s="97" t="s">
        <v>183</v>
      </c>
      <c r="E51" s="97"/>
      <c r="F51" s="97" t="s">
        <v>184</v>
      </c>
      <c r="G51" s="97"/>
      <c r="H51" s="34"/>
    </row>
    <row r="52" spans="1:8" ht="6" customHeight="1" x14ac:dyDescent="0.3">
      <c r="A52" s="31"/>
      <c r="B52" s="31"/>
      <c r="C52" s="31"/>
      <c r="D52" s="31"/>
      <c r="E52" s="31"/>
      <c r="F52" s="31"/>
      <c r="G52" s="31"/>
      <c r="H52" s="32"/>
    </row>
    <row r="53" spans="1:8" ht="30" customHeight="1" x14ac:dyDescent="0.3">
      <c r="A53" s="98" t="s">
        <v>185</v>
      </c>
      <c r="B53" s="98"/>
      <c r="C53" s="98"/>
      <c r="D53" s="98"/>
      <c r="E53" s="98"/>
      <c r="F53" s="98"/>
      <c r="G53" s="98"/>
      <c r="H53" s="99"/>
    </row>
    <row r="54" spans="1:8" ht="21.75" customHeight="1" x14ac:dyDescent="0.3">
      <c r="A54" s="31"/>
      <c r="B54" s="89" t="s">
        <v>186</v>
      </c>
      <c r="C54" s="89"/>
      <c r="D54" s="96" t="str">
        <f>HYPERLINK("https://isaacroma.com/automatizacion-ia-pymes","isaacroma.com/automatizacion-ia-pymes")</f>
        <v>isaacroma.com/automatizacion-ia-pymes</v>
      </c>
      <c r="E54" s="96"/>
      <c r="F54" s="96"/>
      <c r="G54" s="96"/>
      <c r="H54" s="32"/>
    </row>
    <row r="55" spans="1:8" ht="21.75" customHeight="1" x14ac:dyDescent="0.3">
      <c r="A55" s="33"/>
      <c r="B55" s="91" t="s">
        <v>187</v>
      </c>
      <c r="C55" s="91"/>
      <c r="D55" s="95" t="str">
        <f>HYPERLINK("https://planillasexcel.es","planillasexcel.es")</f>
        <v>planillasexcel.es</v>
      </c>
      <c r="E55" s="95"/>
      <c r="F55" s="95"/>
      <c r="G55" s="95"/>
      <c r="H55" s="34"/>
    </row>
    <row r="56" spans="1:8" ht="21.75" customHeight="1" x14ac:dyDescent="0.3">
      <c r="A56" s="31"/>
      <c r="B56" s="89" t="s">
        <v>188</v>
      </c>
      <c r="C56" s="89"/>
      <c r="D56" s="96" t="str">
        <f>HYPERLINK("https://isaacroma.com","isaacroma.com")</f>
        <v>isaacroma.com</v>
      </c>
      <c r="E56" s="96"/>
      <c r="F56" s="96"/>
      <c r="G56" s="96"/>
      <c r="H56" s="32"/>
    </row>
    <row r="57" spans="1:8" ht="21.75" customHeight="1" x14ac:dyDescent="0.3">
      <c r="A57" s="33"/>
      <c r="B57" s="91" t="s">
        <v>189</v>
      </c>
      <c r="C57" s="91"/>
      <c r="D57" s="92" t="str">
        <f>HYPERLINK("https://linkedin.com/in/isaacroma","linkedin.com/in/isaacroma")</f>
        <v>linkedin.com/in/isaacroma</v>
      </c>
      <c r="E57" s="92"/>
      <c r="F57" s="92"/>
      <c r="G57" s="92"/>
      <c r="H57" s="34"/>
    </row>
    <row r="58" spans="1:8" ht="21.75" customHeight="1" x14ac:dyDescent="0.3">
      <c r="A58" s="31"/>
      <c r="B58" s="89" t="s">
        <v>190</v>
      </c>
      <c r="C58" s="89"/>
      <c r="D58" s="90" t="str">
        <f>HYPERLINK("mailto:isaac@isaacroma.com","isaac@isaacroma.com")</f>
        <v>isaac@isaacroma.com</v>
      </c>
      <c r="E58" s="90"/>
      <c r="F58" s="90"/>
      <c r="G58" s="90"/>
      <c r="H58" s="32"/>
    </row>
    <row r="59" spans="1:8" ht="21.75" customHeight="1" x14ac:dyDescent="0.3">
      <c r="A59" s="33"/>
      <c r="B59" s="91" t="s">
        <v>191</v>
      </c>
      <c r="C59" s="91"/>
      <c r="D59" s="92" t="str">
        <f>HYPERLINK("https://wa.me/34613473172","+34 613 47 31 72")</f>
        <v>+34 613 47 31 72</v>
      </c>
      <c r="E59" s="92"/>
      <c r="F59" s="92"/>
      <c r="G59" s="92"/>
      <c r="H59" s="34"/>
    </row>
    <row r="60" spans="1:8" ht="19.95" customHeight="1" x14ac:dyDescent="0.3">
      <c r="A60" s="93" t="s">
        <v>192</v>
      </c>
      <c r="B60" s="93"/>
      <c r="C60" s="93"/>
      <c r="D60" s="93"/>
      <c r="E60" s="93"/>
      <c r="F60" s="93"/>
      <c r="G60" s="93"/>
      <c r="H60" s="93"/>
    </row>
    <row r="61" spans="1:8" ht="33.75" customHeight="1" x14ac:dyDescent="0.3">
      <c r="A61" s="94" t="str">
        <f>HYPERLINK("https://calendly.com/isaacroma","🔗  calendly.com/isaacroma  —  HAZ CLIC AQUÍ PARA RESERVAR TU REUNIÓN GRATUITA")</f>
        <v>🔗  calendly.com/isaacroma  —  HAZ CLIC AQUÍ PARA RESERVAR TU REUNIÓN GRATUITA</v>
      </c>
      <c r="B61" s="94"/>
      <c r="C61" s="94"/>
      <c r="D61" s="94"/>
      <c r="E61" s="94"/>
      <c r="F61" s="94"/>
      <c r="G61" s="94"/>
      <c r="H61" s="94"/>
    </row>
    <row r="62" spans="1:8" ht="25.5" customHeight="1" x14ac:dyDescent="0.3">
      <c r="A62" s="85" t="s">
        <v>193</v>
      </c>
      <c r="B62" s="85"/>
      <c r="C62" s="85"/>
      <c r="D62" s="85"/>
      <c r="E62" s="85"/>
      <c r="F62" s="85"/>
      <c r="G62" s="85"/>
      <c r="H62" s="85"/>
    </row>
    <row r="63" spans="1:8" ht="15.75" customHeight="1" x14ac:dyDescent="0.3">
      <c r="A63" s="86" t="s">
        <v>194</v>
      </c>
      <c r="B63" s="86"/>
      <c r="C63" s="86"/>
      <c r="D63" s="86"/>
      <c r="E63" s="86"/>
      <c r="F63" s="86"/>
      <c r="G63" s="86"/>
      <c r="H63" s="86"/>
    </row>
    <row r="64" spans="1:8" ht="15.75" customHeight="1" x14ac:dyDescent="0.3">
      <c r="A64" s="87" t="s">
        <v>195</v>
      </c>
      <c r="B64" s="87"/>
      <c r="C64" s="87"/>
      <c r="D64" s="87"/>
      <c r="E64" s="87"/>
      <c r="F64" s="87"/>
      <c r="G64" s="87"/>
      <c r="H64" s="88"/>
    </row>
    <row r="65" spans="1:7" ht="21.75" customHeight="1" x14ac:dyDescent="0.3">
      <c r="A65" s="43"/>
      <c r="B65" s="43"/>
      <c r="C65" s="43"/>
      <c r="D65" s="43"/>
      <c r="E65" s="43"/>
      <c r="F65" s="43"/>
      <c r="G65" s="43"/>
    </row>
    <row r="66" spans="1:7" ht="7.5" customHeight="1" x14ac:dyDescent="0.3">
      <c r="A66" s="43"/>
      <c r="B66" s="43"/>
      <c r="C66" s="43"/>
      <c r="D66" s="43"/>
      <c r="E66" s="43"/>
      <c r="F66" s="43"/>
      <c r="G66" s="43"/>
    </row>
    <row r="67" spans="1:7" ht="19.5" customHeight="1" x14ac:dyDescent="0.3">
      <c r="A67" s="43"/>
      <c r="B67" s="43"/>
      <c r="C67" s="43"/>
      <c r="D67" s="43"/>
      <c r="E67" s="43"/>
      <c r="F67" s="43"/>
      <c r="G67" s="43"/>
    </row>
    <row r="68" spans="1:7" ht="19.5" customHeight="1" x14ac:dyDescent="0.3">
      <c r="A68" s="43"/>
      <c r="B68" s="43"/>
      <c r="C68" s="43"/>
      <c r="D68" s="43"/>
      <c r="E68" s="43"/>
      <c r="F68" s="43"/>
      <c r="G68" s="43"/>
    </row>
    <row r="69" spans="1:7" x14ac:dyDescent="0.3">
      <c r="A69" s="43"/>
      <c r="B69" s="43"/>
      <c r="C69" s="43"/>
      <c r="D69" s="43"/>
      <c r="E69" s="43"/>
      <c r="F69" s="43"/>
      <c r="G69" s="43"/>
    </row>
    <row r="70" spans="1:7" x14ac:dyDescent="0.3">
      <c r="A70" s="43"/>
      <c r="B70" s="43"/>
      <c r="C70" s="43"/>
      <c r="D70" s="43"/>
      <c r="E70" s="43"/>
      <c r="F70" s="43"/>
      <c r="G70" s="43"/>
    </row>
  </sheetData>
  <mergeCells count="86">
    <mergeCell ref="B10:D10"/>
    <mergeCell ref="E10:G10"/>
    <mergeCell ref="A1:H1"/>
    <mergeCell ref="A2:H2"/>
    <mergeCell ref="B4:G4"/>
    <mergeCell ref="B5:C5"/>
    <mergeCell ref="D5:E5"/>
    <mergeCell ref="F5:G5"/>
    <mergeCell ref="B6:G6"/>
    <mergeCell ref="B7:H7"/>
    <mergeCell ref="B8:G8"/>
    <mergeCell ref="B9:D9"/>
    <mergeCell ref="E9:G9"/>
    <mergeCell ref="B11:D11"/>
    <mergeCell ref="E11:G11"/>
    <mergeCell ref="B13:G13"/>
    <mergeCell ref="B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G21"/>
    <mergeCell ref="B22:D22"/>
    <mergeCell ref="E22:G22"/>
    <mergeCell ref="B29:D29"/>
    <mergeCell ref="E29:G29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G28"/>
    <mergeCell ref="B50:C50"/>
    <mergeCell ref="D50:E50"/>
    <mergeCell ref="F50:G50"/>
    <mergeCell ref="B30:D30"/>
    <mergeCell ref="E30:G30"/>
    <mergeCell ref="A32:H32"/>
    <mergeCell ref="A33:H33"/>
    <mergeCell ref="A42:H42"/>
    <mergeCell ref="A43:H43"/>
    <mergeCell ref="B45:G45"/>
    <mergeCell ref="B46:G46"/>
    <mergeCell ref="B47:G47"/>
    <mergeCell ref="B48:G48"/>
    <mergeCell ref="B49:G49"/>
    <mergeCell ref="B51:C51"/>
    <mergeCell ref="D51:E51"/>
    <mergeCell ref="F51:G51"/>
    <mergeCell ref="A53:H53"/>
    <mergeCell ref="B54:C54"/>
    <mergeCell ref="D54:G54"/>
    <mergeCell ref="B55:C55"/>
    <mergeCell ref="D55:G55"/>
    <mergeCell ref="B56:C56"/>
    <mergeCell ref="D56:G56"/>
    <mergeCell ref="B57:C57"/>
    <mergeCell ref="D57:G57"/>
    <mergeCell ref="A62:H62"/>
    <mergeCell ref="A63:H63"/>
    <mergeCell ref="A64:H64"/>
    <mergeCell ref="B58:C58"/>
    <mergeCell ref="D58:G58"/>
    <mergeCell ref="B59:C59"/>
    <mergeCell ref="D59:G59"/>
    <mergeCell ref="A60:H60"/>
    <mergeCell ref="A61:H61"/>
  </mergeCells>
  <dataValidations count="1">
    <dataValidation type="whole" allowBlank="1" showInputMessage="1" showErrorMessage="1" errorTitle="Valor no válido" error="Introduce un número entero entre 0 y 1000." promptTitle="Nº de trabajadores" prompt="Introduce el número de personas que usan este proceso (0-1000)" sqref="C35:C40" xr:uid="{699F78D4-6DA1-4F40-9E72-7D2639DEBDA6}">
      <formula1>0</formula1>
      <formula2>1000</formula2>
    </dataValidation>
  </dataValidations>
  <hyperlinks>
    <hyperlink ref="D57" r:id="rId1" display="https://isaacroma.com/automatizacion-ia-pymes" xr:uid="{4D06F161-C24E-4024-B56E-96E25E6E2273}"/>
    <hyperlink ref="D58" r:id="rId2" display="https://planillasexcel.es/" xr:uid="{108A043A-B658-4466-B4FD-83D865EDDD20}"/>
    <hyperlink ref="D59" r:id="rId3" display="https://isaacroma.com/" xr:uid="{18C36825-0AF8-4C86-B335-C3D81B471991}"/>
  </hyperlinks>
  <pageMargins left="0.7" right="0.7" top="0.75" bottom="0.75" header="0.3" footer="0.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Calendario Pagos Autonomo</vt:lpstr>
      <vt:lpstr>📌 Servicios Isaac Romà</vt:lpstr>
      <vt:lpstr>'Calendario Pagos Autonomo'!Área_de_impresión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isaac Romà</cp:lastModifiedBy>
  <cp:revision>0</cp:revision>
  <dcterms:created xsi:type="dcterms:W3CDTF">2026-03-27T14:46:05Z</dcterms:created>
  <dcterms:modified xsi:type="dcterms:W3CDTF">2026-03-27T14:49:23Z</dcterms:modified>
  <dc:language>en-US</dc:language>
</cp:coreProperties>
</file>